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абл 3. к 2023 " sheetId="3" r:id="rId1"/>
  </sheets>
  <definedNames>
    <definedName name="_xlnm.Print_Area" localSheetId="0">'Табл 3. к 2023 '!$A$1:$K$249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3" l="1"/>
  <c r="I66" i="3" l="1"/>
  <c r="I123" i="3"/>
  <c r="I43" i="3"/>
  <c r="I147" i="3" l="1"/>
  <c r="I146" i="3"/>
  <c r="I237" i="3" l="1"/>
  <c r="I243" i="3"/>
  <c r="I113" i="3" l="1"/>
  <c r="I105" i="3"/>
  <c r="I97" i="3"/>
  <c r="I89" i="3"/>
  <c r="I81" i="3"/>
  <c r="I73" i="3"/>
  <c r="I57" i="3"/>
  <c r="I210" i="3" l="1"/>
  <c r="H218" i="3"/>
  <c r="H147" i="3"/>
  <c r="H177" i="3" s="1"/>
  <c r="H64" i="3"/>
  <c r="I205" i="3" l="1"/>
  <c r="H72" i="3" l="1"/>
  <c r="H32" i="3"/>
  <c r="H203" i="3" l="1"/>
  <c r="H233" i="3" s="1"/>
  <c r="H56" i="3" l="1"/>
  <c r="I42" i="3" l="1"/>
  <c r="I41" i="3" s="1"/>
  <c r="H16" i="3"/>
  <c r="I241" i="3" l="1"/>
  <c r="I232" i="3" l="1"/>
  <c r="I235" i="3"/>
  <c r="H237" i="3"/>
  <c r="I207" i="3"/>
  <c r="I202" i="3" s="1"/>
  <c r="I203" i="3"/>
  <c r="H205" i="3"/>
  <c r="H202" i="3" s="1"/>
  <c r="H235" i="3" l="1"/>
  <c r="H232" i="3" s="1"/>
  <c r="I233" i="3"/>
  <c r="I226" i="3"/>
  <c r="I218" i="3"/>
  <c r="I217" i="3" s="1"/>
  <c r="H226" i="3" l="1"/>
  <c r="H210" i="3"/>
  <c r="I197" i="3" l="1"/>
  <c r="H197" i="3"/>
  <c r="H243" i="3" s="1"/>
  <c r="I186" i="3"/>
  <c r="H186" i="3"/>
  <c r="I179" i="3"/>
  <c r="H179" i="3"/>
  <c r="I170" i="3"/>
  <c r="I169" i="3" s="1"/>
  <c r="H170" i="3"/>
  <c r="I162" i="3"/>
  <c r="I161" i="3" s="1"/>
  <c r="H162" i="3"/>
  <c r="I155" i="3"/>
  <c r="I154" i="3" s="1"/>
  <c r="I153" i="3" s="1"/>
  <c r="H154" i="3"/>
  <c r="I149" i="3"/>
  <c r="H149" i="3"/>
  <c r="I138" i="3"/>
  <c r="I137" i="3" s="1"/>
  <c r="H138" i="3"/>
  <c r="I130" i="3"/>
  <c r="H130" i="3"/>
  <c r="H129" i="3" s="1"/>
  <c r="I122" i="3"/>
  <c r="I121" i="3" s="1"/>
  <c r="H122" i="3"/>
  <c r="I120" i="3"/>
  <c r="I114" i="3"/>
  <c r="H114" i="3"/>
  <c r="H112" i="3"/>
  <c r="I106" i="3"/>
  <c r="H106" i="3"/>
  <c r="H104" i="3"/>
  <c r="I98" i="3"/>
  <c r="H98" i="3"/>
  <c r="H96" i="3"/>
  <c r="I90" i="3"/>
  <c r="H90" i="3"/>
  <c r="H88" i="3"/>
  <c r="I82" i="3"/>
  <c r="H82" i="3"/>
  <c r="H80" i="3"/>
  <c r="I74" i="3"/>
  <c r="H74" i="3"/>
  <c r="I72" i="3"/>
  <c r="I65" i="3"/>
  <c r="H66" i="3"/>
  <c r="I58" i="3"/>
  <c r="H58" i="3"/>
  <c r="I51" i="3"/>
  <c r="H51" i="3"/>
  <c r="H42" i="3"/>
  <c r="I34" i="3"/>
  <c r="I33" i="3" s="1"/>
  <c r="H34" i="3"/>
  <c r="I24" i="3"/>
  <c r="I18" i="3"/>
  <c r="I17" i="3" s="1"/>
  <c r="H18" i="3"/>
  <c r="I192" i="3" l="1"/>
  <c r="H146" i="3"/>
  <c r="I50" i="3"/>
  <c r="H192" i="3"/>
  <c r="H26" i="3"/>
  <c r="H27" i="3" s="1"/>
  <c r="H176" i="3" s="1"/>
  <c r="H50" i="3"/>
  <c r="I26" i="3"/>
  <c r="H241" i="3"/>
  <c r="H120" i="3"/>
  <c r="I27" i="3" l="1"/>
  <c r="I177" i="3" s="1"/>
  <c r="I239" i="3" s="1"/>
  <c r="I25" i="3"/>
  <c r="H239" i="3"/>
  <c r="H238" i="3" s="1"/>
  <c r="I238" i="3" l="1"/>
  <c r="I176" i="3"/>
  <c r="H24" i="3" l="1"/>
</calcChain>
</file>

<file path=xl/sharedStrings.xml><?xml version="1.0" encoding="utf-8"?>
<sst xmlns="http://schemas.openxmlformats.org/spreadsheetml/2006/main" count="1408" uniqueCount="122">
  <si>
    <t>6 месяцев</t>
  </si>
  <si>
    <t>12 месяцев</t>
  </si>
  <si>
    <t>Таблица №3</t>
  </si>
  <si>
    <t>тыс. руб.</t>
  </si>
  <si>
    <t>Наименование мероприятий</t>
  </si>
  <si>
    <t>Наименование показателя</t>
  </si>
  <si>
    <t>Код бюджетной классификации</t>
  </si>
  <si>
    <t>Значение показателя на очередной финансовый 2023 год, в том числе</t>
  </si>
  <si>
    <t>Ответственный исполнитель</t>
  </si>
  <si>
    <t>Ожидаемый результат</t>
  </si>
  <si>
    <t>ГРБС</t>
  </si>
  <si>
    <t>РЗ</t>
  </si>
  <si>
    <t>ПР</t>
  </si>
  <si>
    <t>ЦСР</t>
  </si>
  <si>
    <t>ВР</t>
  </si>
  <si>
    <t>1. Обеспечение доступности услуг пассажирского транспорта, в том числе Новосибирского метрополитена, для населения Новосибирской области</t>
  </si>
  <si>
    <t>1.1. Задача 1. Обеспечение доступности услуг пассажирского транспорта для населения</t>
  </si>
  <si>
    <t>1.1.1. Государственная поддержка организаций   железнодорожного транспорта в пригородном сообщении</t>
  </si>
  <si>
    <t>Количество перевезённых пассажиров, тыс. пасс.</t>
  </si>
  <si>
    <t>-</t>
  </si>
  <si>
    <t>МТ и ДХ НСО</t>
  </si>
  <si>
    <t>Удовлетворение потребности населения в пассажирских перевозках железнодорожным транспортом пригородного сообщения</t>
  </si>
  <si>
    <t>Стоимость единицы</t>
  </si>
  <si>
    <t>X</t>
  </si>
  <si>
    <t>Всего по мероприятию, в том числе:</t>
  </si>
  <si>
    <t>областной бюджет</t>
  </si>
  <si>
    <t>04</t>
  </si>
  <si>
    <t>08</t>
  </si>
  <si>
    <t>20.0.04.02470</t>
  </si>
  <si>
    <t>федеральный бюджет</t>
  </si>
  <si>
    <t>местные бюджеты</t>
  </si>
  <si>
    <t>внебюджетные источники</t>
  </si>
  <si>
    <t>налоговые
 расходы</t>
  </si>
  <si>
    <t>1.1.2. Государственная поддержка организаций пассажирского автомобильного, внутреннего водного транспорта в Новосибирской области для обеспечения перевозки пассажиров до отдаленных сельских населенных пунктов и садово-дачных обществ</t>
  </si>
  <si>
    <t>Обеспечение ценовой доступности услуг пассажирского транспорта для населения Новосибирской области в результате  государственного регулирования тарифов на перевозку пассажиров</t>
  </si>
  <si>
    <t>20.0.05.02480</t>
  </si>
  <si>
    <t>1.1.2.1. Предоставление субсидий организациям  внутреннего водного транспорта на перевозку пассажиров</t>
  </si>
  <si>
    <t>Удовлетворение потребности населения в пассажирских перевозках внутренним водным транспортом</t>
  </si>
  <si>
    <t>1.1.2.2. Предоставление субсидий организациям автомобильного транспорта в целях возмещения затрат или недополученных доходов, возникающих в связи с государственным регулированием тарифов на перевозку пассажиров  по пригородным и внутрирайонным маршрутам регулярного сообщения с низким пассажиропотоком</t>
  </si>
  <si>
    <t>Удовлетворение потребности населения в пассажирских перевозках автомобильным транспортом по пригородным и внутрирайонным маршрутам регулярного сообщения с низким пассажиропотоком</t>
  </si>
  <si>
    <t>1.1.3.Реализация мер социальной поддержки отдельных категорий граждан при проезде на общественном пассажирском транспорте</t>
  </si>
  <si>
    <t xml:space="preserve">Количество </t>
  </si>
  <si>
    <t>Удовлетворение потребности льготных категорий граждан, имеющих право на меры социальной поддержки при проезде на транспорте</t>
  </si>
  <si>
    <t>10</t>
  </si>
  <si>
    <t>03</t>
  </si>
  <si>
    <t>20.0.01.02440</t>
  </si>
  <si>
    <t>1.1.3.1. Предоставление субсидий в целях возмещения недополученных доходов организациям железнодорожного транспорта в связи с принятием Новосибирской областью решений об установлении льгот по тарифам на проезд железнодорожным транспортом общего пользования в пригородном сообщении обучающихся: по очной форме обучения в государственных образовательных организациях высшего образования и профессиональных образовательных организациях; обучающимся в общеобразовательных организациях на весь период обучения</t>
  </si>
  <si>
    <t>Количество льготных поездок, тыс.ед.</t>
  </si>
  <si>
    <t>Обеспечение возможности  осуществления льготного проезда железнодорожным транспортом в пригородном сообщении обучающихся: по очной форме обучения в государственных образовательных организациях высшего образования и профессиональных образовательных организациях; обучающимся в общеобразовательных организациях на весь период обучения</t>
  </si>
  <si>
    <t>1.1.3.2. Предоставление субсидий перевозчикам в целях возмещения недополученных доходов сверх стоимости специального проездного билета (СПБ),  возникающих в случае перевозки пассажиров, для которых законодательством установлены меры социальной поддержки при проезде в транспорте по предъявлению СПБ, включая пенсионеров (кроме пенсионеров, получающих трудовую пенсию по старости, проживающих в г. Новосибирске)</t>
  </si>
  <si>
    <t>Количество месячных СПБ, реализованных и активированных гражданами в год, тыс. ед.</t>
  </si>
  <si>
    <t>Удовлетворение потребности населения в льготных пассажирских перевозках по предъявлению специального проездного билета: единого социального проездного билета либо микропроцессорной пластиковой карты "Социальная карта"</t>
  </si>
  <si>
    <t>1.1.3.3.Предоставление субсидий в целях возмещения недополученных доходов перевозчиков, возникающих в случае  перевозки  ветеранов труда РФ железнодорожным транспортом в пригородном сообщении</t>
  </si>
  <si>
    <t>Удовлетворение потребности ветеранов труда Российской Федерации  в льготном проезде на пригородном железнодорожном транспорте</t>
  </si>
  <si>
    <t>1.1.3.4. Предоставление субсидий в целях возмещения недополученных доходов перевозчиков, возникающих в случае  перевозки  тружеников тыла железнодорожным транспортом в пригородном сообщении</t>
  </si>
  <si>
    <t>Удовлетворение потребности тружеников тыла в льготном проезде на пригородном железнодорожном транспорте</t>
  </si>
  <si>
    <t>1.1.3.5. Предоставление субсидий в целях возмещения недополученных доходов перевозчиков, возникающих в случае  перевозки  реабилитированных и лиц, признанным пострадавшими от политических репрессий, железнодорожным транспортом в пригородном сообщении</t>
  </si>
  <si>
    <t>Удовлетворение потребности лиц, признанных пострадавшими от политических репрессий, в льготном проезде на пригородном железнодорожном транспорте</t>
  </si>
  <si>
    <t>1.1.3.6. Предоставление субсидий в целях возмещения недополученных доходов перевозчиков, возникающих в случае  перевозки  ветеранов труда Новосибирской области железнодорожным транспортом в пригородном сообщении</t>
  </si>
  <si>
    <t>Удовлетворение потребности ветеранов труда Новосибирской области  в льготном проезде на пригородном железнодорожном транспорте</t>
  </si>
  <si>
    <t>1.1.3.7.Предоставление субсидий в целях возмещения недополученных доходов перевозчиков, возникающих в случае  перевозки  лиц, имеющих почетные звания Российской Федерации, РСФСР или СССР, проживающих в Новосибирской области, железнодорожным транспортом в пригородном сообщении</t>
  </si>
  <si>
    <t>Удовлетворение потребности лиц, имеющих почетные звания России, РСФСР и СССР в льготном проезде на пригородном железнодорожном транспорте</t>
  </si>
  <si>
    <t>1.1.3.8.  Предоставление субсидий перевозчикам в целях возмещения недополученных доходов, возникающих при проезде автомобильным транспортом междугородного внутриобластного сообщения и водным транспортом пригородного сообщения по предъявлению специального проездного билета</t>
  </si>
  <si>
    <t xml:space="preserve">Удовлетворение потребности населения в льготных перевозках автомобильным транспортом междугородного внутриобластного сообщения и водным транспортом пригородного сообщения по предъявлению СПБ
</t>
  </si>
  <si>
    <t>1.1.4.  Оплата проезда общественным пассажирским транспортом детей из многодетных семей - учащихся  образовательных учреждений и одного из родителей многодетной семьи, имеющей пять и более детей</t>
  </si>
  <si>
    <t>Обеспечение возможности осуществления льготного проезда детей из многодетных семей - учащихся  образовательных учреждений и одного из родителей многодетной семьи, имеющей пять и более детей</t>
  </si>
  <si>
    <t>20.0.08.02529</t>
  </si>
  <si>
    <t>1.1.5.   Изготовление бланков специальных проездных билетов и транспортных требований, удостоверяющих право граждан на получение мер социальной поддержки при проезде в общественном пассажирском транспорте</t>
  </si>
  <si>
    <t>Количество бланков, тыс.ед.</t>
  </si>
  <si>
    <t>МТ и ДХ НСО, исполнитель мероприятия, отобранный в соответствии с Федеральным законом от 05.04.2013 № 44-ФЗ «О контрактной системе в сфере закупок товаров, работ, услуг для обеспечения государственных и муниципальных нужд»</t>
  </si>
  <si>
    <t>Централизованное изготовление бланков проездных документов  для  реализации гражданами права на льготный проезд</t>
  </si>
  <si>
    <t>06</t>
  </si>
  <si>
    <t>20.0.02.02450</t>
  </si>
  <si>
    <t>1.1.6. Проведение исследований в сфере общественного пассажирского транспорта</t>
  </si>
  <si>
    <t>Количество мероприятий, ед.</t>
  </si>
  <si>
    <t>Оценка изменений происходящих в сфере транспортного обслуживания населения в целях принятия управленческих решений, обеспечивающих эффективное развитие отрасли.</t>
  </si>
  <si>
    <t>20.0.03.02460</t>
  </si>
  <si>
    <t>1.1.7. Осуществление полномочий по организации регулярных перевозок пассажиров и багажа по маршрутам регулярных перевозок и оказание государственной услуги по выдаче разрешений на осуществление деятельности по перевозке пассажиров и багажа легковым такси</t>
  </si>
  <si>
    <t>Упорядочение отношений, связанных с установлением, изменением, отменой маршрутов регулярных перевозок, допуском юридических лиц и индивидуальных предпринимателей к осуществлению регулярных перевозок. Предоставление государственной услуги по выдаче разрешения на осуществление деятельности по перевозке пассажиров и багажа легковым такси на территории Новосибирской области.</t>
  </si>
  <si>
    <t>20.0.06.02490</t>
  </si>
  <si>
    <t>240/ 520</t>
  </si>
  <si>
    <t>1.1.7.1. Организация перевозок пассажиров и багажа всеми видами пассажирского транспорта и изготовление документов, подтверждающих право осуществления регулярных перевозок пассажиров и багажа на территории Новосибирской области</t>
  </si>
  <si>
    <t>Количество контрактов, ед.</t>
  </si>
  <si>
    <t xml:space="preserve">Переход на контрактную систему по организации регулярных перевозок по регулируемым тарифам пассажиров и багажа автомобильным транспортом по межмуниципальным маршрутам регулярных перевозок </t>
  </si>
  <si>
    <t>1.1.7.2. Осуществление полномочий по организации регулярных перевозок пассажиров и багажа по муниципальным маршрутам</t>
  </si>
  <si>
    <t>Количество муниципальных образований, ед.</t>
  </si>
  <si>
    <t>МТ и ДХ НСО, муниципальные образования Новосибирской области</t>
  </si>
  <si>
    <t>Содействие местным бюджетам на осуществление полномочий по организации регулярных перевозок пассажиров и багажа по муниципальным маршрутам регулярных перевозок</t>
  </si>
  <si>
    <t>20.0.06.71100</t>
  </si>
  <si>
    <t>1.1.8. Государственная поддержка перевозчиков в целях возмещения недополученных доходов в связи с перевозкой пассажиров по специальному тарифу, утвержденному постановлением Правительства Российской Федерации</t>
  </si>
  <si>
    <t>Программа полетов</t>
  </si>
  <si>
    <t>Начиная с 2019 года выполнение перевозчиком программы полетов региональных субсидируемых маршрутов, утвержденных Приказом Федерального агентства воздушного транспорта на текущий год в рамках реализации постановления Правительства РФ от 25.12.2013 № 1242</t>
  </si>
  <si>
    <t>20.0.11.28800</t>
  </si>
  <si>
    <t>Итого на решение задачи 1</t>
  </si>
  <si>
    <t>Всего, в том числе:</t>
  </si>
  <si>
    <t>1.2. Задача 2. Повышение доступности пассажирских услуг метрополитена г. Новосибирска</t>
  </si>
  <si>
    <t>МТ и ДХ НСО, мэрия города Новосибирска</t>
  </si>
  <si>
    <t>Итого на решение задачи 2</t>
  </si>
  <si>
    <t xml:space="preserve">1.3. Задача 3. Содействие обновлению (модернизации) подвижного состава общественного пассажирского транспорта, осуществляющего пассажирские перевозки </t>
  </si>
  <si>
    <t>20.0.10.70170</t>
  </si>
  <si>
    <t>1.3.5 Содействие местным бюджетам в обновлении подвижного состава общественного пассажирского транспорта, осуществляющего пассажирские перевозки</t>
  </si>
  <si>
    <t>Количество автобусов, ед.</t>
  </si>
  <si>
    <t>Итого на решение задачи 3</t>
  </si>
  <si>
    <t>Итого по государственной программе</t>
  </si>
  <si>
    <t>Приложение 3
к приказу Минтранса Новосибирской области
от _________ № ______</t>
  </si>
  <si>
    <r>
      <rPr>
        <b/>
        <sz val="12"/>
        <rFont val="Times New Roman"/>
        <family val="1"/>
        <charset val="204"/>
      </rPr>
      <t xml:space="preserve">Подробный перечень планируемых к реализации мероприятий государственной программы Новосибирской области </t>
    </r>
    <r>
      <rPr>
        <sz val="12"/>
        <rFont val="Times New Roman"/>
        <family val="1"/>
        <charset val="204"/>
      </rPr>
      <t xml:space="preserve">
«Обеспечение доступности услуг общественного пассажирского транспорта, в том числе Новосибирского метрополитена для населения Новосибирской области» на очередной 2023 год</t>
    </r>
    <r>
      <rPr>
        <sz val="12"/>
        <color rgb="FFFF0000"/>
        <rFont val="Times New Roman"/>
        <family val="1"/>
        <charset val="204"/>
      </rPr>
      <t xml:space="preserve"> </t>
    </r>
  </si>
  <si>
    <t xml:space="preserve">1.3.5.1 Содействие местным бюджетам в обновлении подвижного состава наземного электрического общественного пассажирского транспорта на муниципальных маршрутах регулярных перевозок по регулируемым тарифам </t>
  </si>
  <si>
    <t xml:space="preserve">1.3.5.2 Содействие местным бюджетам в модернизации подвижного состава наземного электрического общественного пассажирского транспорта на муниципальных маршрутах регулярных перевозок по регулируемым тарифам </t>
  </si>
  <si>
    <t>1.3.5.3 Содействие местным бюджетам в приобретении (обновлении) автобусов для работы по регулируемым тарифам на муниципальных маршрутах регулярных перевозок в границах муниципальных районов, городских округов, муниципальных округов и межмуниципальных маршрутах регулярных перевозок</t>
  </si>
  <si>
    <t xml:space="preserve"> Приобретение троллейбусов для города Новосибирска запланировано:
- в рамках федерального проекта "Общественные меры развития дорожного хозяйства" национального проекта «Безопасные качественные автомобильные дороги» запланировано приобретение 9 - ти троллейбусов по договору финансовой аренды (лизинг), сроком на 5 лет. Лизинговый платеж в 2023 году составит 22 986,2 тыс. рублей, в 2024 и 2025 годы по 25 075,8 тыс. рублей. Поставка 9-ти тролейбусов городу Новосибирску будет осуществлена в январе 2023 года;
- будет заключен договор на оказание услуг финансовой аренды (лизинга) на приобретение 120 троллейбусов. Лизинговый платеж в 2023 - 2025 годах составит по 799 401,7 тыс. рублей ежегодно. Поставка 120 - ти троллейбусов городу Новосибирску поставка будет осуществляться  по 20 единиц троллейбусов. 
В период с 01.01.2023 до 30.06.2023 года должны быть поставлены 20 единиц троллейбусов, в период с 01.07.2023 до 30.11.2023 должны быть поставлены 100 троллейбусов.</t>
  </si>
  <si>
    <t xml:space="preserve">Приобретение автобусов для муниципальных образований:
г. Искитим - 2 автобуса; 
г. Бердск - 3 автобуса;
Карасукский район - 1 автобус;
Мошковский район - 1 автобус.
Оплата за поставленные транспортные средства в 2021 и в 2022 году в рамках НП "Безопасные качественные дороги" и Договора финансовой аренды (лизинг) соотвественно [1]
</t>
  </si>
  <si>
    <t>Количество, ед.</t>
  </si>
  <si>
    <t>Количество троллейбусов, ед.</t>
  </si>
  <si>
    <t>Количество трамваев, ед.</t>
  </si>
  <si>
    <t xml:space="preserve">
[1]  В рамках заключенного контракта на оказание услуг финансовой аренды (лизинга) (далее - Договор), городу Новосибирску было поставлено в два этапа 150 единиц автобусов большого класса, использующих природный газ в качестве моторного топлива  - в 2021 году поставлено 100 единиц, в 2022 году поставлено 50 единиц.
Договором было предусмотрено отсутствие авансовых платежей и отсрочка оплаты до января 2023 года.Сроки осуществления платежей установлены с 2023 года по 2026 год включительно. В 2023 году лизинговый платеж составит 741 481,0 тыс. рублей.
В рамках федерального проекта "Общественные меры развития дорожного хозяйства" национального проекта «Безопасные и качественные автомобильные дороги» для работы по регулируемым тарифам на муниципальных маршрутах регулярных перевозок городу Новосибирску были приобретены и поставлены 40 единиц автобусов большого класса в 2021 году. В соотвествии с графиком предоставления субсидии, предусмотренным в Договоре, платежи осуществляются с сентября 2021 года. Срок осуществления платежей установлен с сентября 2021 года по июнь 2026 года. Лизинговый платеж в 2021 году составил 20,3 млн. рублей; в 2022 году - 40,7 млн. рублей.. В 2023 году лизинговый платеж составит 40 768,0 тыс. рублей.
Применяемые сокращения:
МТ и ДХ НСО – министерство транспорта и дорожного хозяйства Новосибирской области;
МО НСО – муниципальное образование Новосибирской области;
ГП - код государственной программы;
ГРБС - код главного распорядителя бюджетных средств;
ОМ - код основного мероприятия;
пГП - код подраздела государственной программы;
мэрия Новосибирска - мэрия города Новосибирска;
АО "Экспресс-пригород" - акционерное общество "Экспресс-пригород";</t>
  </si>
  <si>
    <t>МУП - муниципальное унитарное предприятие.</t>
  </si>
  <si>
    <t>от 3,7 до 4,5</t>
  </si>
  <si>
    <t xml:space="preserve">Повышение качества пассажирских перевозок и безопасности движения транспортных средств за счет обновления парка подвижного состава общественного пассажирского транспорта
</t>
  </si>
  <si>
    <t xml:space="preserve">В 2023 году будет модернизировано 10 трамваев  г. Новосибирске - содействие местным бюджетам в обновлении подвижного состава </t>
  </si>
  <si>
    <t>20.0.12.74530</t>
  </si>
  <si>
    <t>Начиная с 2023 года предосатвление субсидий из областного бюджета Новосибирской области бюджету города Новосибирска на разработку проектно-сметной документации на строительство объектов Новосибирского метрополитена</t>
  </si>
  <si>
    <t>1.2.1. Развитие Новосибирского метрополитена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</si>
</sst>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#,##0.0\ _₽"/>
    <numFmt numFmtId="166" formatCode="0.00000"/>
    <numFmt numFmtId="167" formatCode="0.000000"/>
    <numFmt numFmtId="168" formatCode="0.0000"/>
    <numFmt numFmtId="169" formatCode="0.000"/>
    <numFmt numFmtId="170" formatCode="0.0"/>
    <numFmt numFmtId="171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1" applyFont="1" applyFill="1" applyAlignment="1">
      <alignment horizontal="center" vertical="center"/>
    </xf>
    <xf numFmtId="2" fontId="2" fillId="0" borderId="0" xfId="1" applyNumberFormat="1" applyFont="1" applyFill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2" fontId="3" fillId="0" borderId="0" xfId="1" applyNumberFormat="1" applyFont="1" applyFill="1" applyAlignment="1">
      <alignment horizontal="center" vertical="center"/>
    </xf>
    <xf numFmtId="2" fontId="3" fillId="0" borderId="0" xfId="1" applyNumberFormat="1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2" fontId="3" fillId="0" borderId="0" xfId="1" applyNumberFormat="1" applyFont="1" applyFill="1" applyAlignment="1">
      <alignment horizontal="center" vertical="center" wrapText="1"/>
    </xf>
    <xf numFmtId="2" fontId="3" fillId="0" borderId="0" xfId="1" applyNumberFormat="1" applyFont="1" applyFill="1" applyBorder="1" applyAlignment="1">
      <alignment horizontal="center" vertical="center" wrapText="1"/>
    </xf>
    <xf numFmtId="1" fontId="5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right" vertical="center"/>
    </xf>
    <xf numFmtId="0" fontId="9" fillId="0" borderId="0" xfId="1" applyFont="1" applyFill="1" applyAlignment="1">
      <alignment horizontal="right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166" fontId="3" fillId="0" borderId="0" xfId="1" applyNumberFormat="1" applyFont="1" applyFill="1" applyAlignment="1">
      <alignment horizontal="center" vertical="center"/>
    </xf>
    <xf numFmtId="167" fontId="3" fillId="0" borderId="0" xfId="1" applyNumberFormat="1" applyFont="1" applyFill="1" applyAlignment="1">
      <alignment horizontal="center" vertical="center"/>
    </xf>
    <xf numFmtId="2" fontId="8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Alignment="1">
      <alignment horizontal="center" vertical="center"/>
    </xf>
    <xf numFmtId="2" fontId="5" fillId="0" borderId="0" xfId="1" applyNumberFormat="1" applyFont="1" applyFill="1" applyBorder="1" applyAlignment="1">
      <alignment horizontal="center"/>
    </xf>
    <xf numFmtId="1" fontId="5" fillId="0" borderId="0" xfId="1" applyNumberFormat="1" applyFont="1" applyFill="1" applyBorder="1" applyAlignment="1">
      <alignment horizontal="center"/>
    </xf>
    <xf numFmtId="168" fontId="3" fillId="0" borderId="0" xfId="1" applyNumberFormat="1" applyFont="1" applyFill="1" applyAlignment="1">
      <alignment horizontal="center" vertical="center"/>
    </xf>
    <xf numFmtId="169" fontId="8" fillId="0" borderId="1" xfId="1" applyNumberFormat="1" applyFont="1" applyFill="1" applyBorder="1" applyAlignment="1">
      <alignment horizontal="center" vertical="center" wrapText="1"/>
    </xf>
    <xf numFmtId="170" fontId="8" fillId="0" borderId="1" xfId="1" applyNumberFormat="1" applyFont="1" applyFill="1" applyBorder="1" applyAlignment="1">
      <alignment horizontal="center" vertical="center" wrapText="1"/>
    </xf>
    <xf numFmtId="168" fontId="3" fillId="0" borderId="0" xfId="1" applyNumberFormat="1" applyFont="1" applyFill="1" applyBorder="1" applyAlignment="1">
      <alignment horizontal="center" vertical="center"/>
    </xf>
    <xf numFmtId="169" fontId="3" fillId="0" borderId="0" xfId="1" applyNumberFormat="1" applyFont="1" applyFill="1" applyBorder="1" applyAlignment="1">
      <alignment horizontal="center" vertical="center"/>
    </xf>
    <xf numFmtId="167" fontId="8" fillId="0" borderId="1" xfId="1" applyNumberFormat="1" applyFont="1" applyFill="1" applyBorder="1" applyAlignment="1">
      <alignment horizontal="center" vertical="center" wrapText="1"/>
    </xf>
    <xf numFmtId="169" fontId="5" fillId="0" borderId="0" xfId="1" applyNumberFormat="1" applyFont="1" applyFill="1" applyBorder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2" fontId="8" fillId="0" borderId="0" xfId="1" applyNumberFormat="1" applyFont="1" applyFill="1" applyBorder="1" applyAlignment="1">
      <alignment horizontal="center" vertical="center" wrapText="1"/>
    </xf>
    <xf numFmtId="169" fontId="5" fillId="0" borderId="0" xfId="1" applyNumberFormat="1" applyFont="1" applyFill="1" applyBorder="1" applyAlignment="1">
      <alignment horizontal="center" vertical="center" wrapText="1"/>
    </xf>
    <xf numFmtId="1" fontId="5" fillId="0" borderId="0" xfId="1" applyNumberFormat="1" applyFont="1" applyFill="1" applyBorder="1" applyAlignment="1">
      <alignment vertical="center"/>
    </xf>
    <xf numFmtId="169" fontId="3" fillId="0" borderId="0" xfId="1" applyNumberFormat="1" applyFont="1" applyFill="1" applyAlignment="1">
      <alignment horizontal="center" vertical="center"/>
    </xf>
    <xf numFmtId="2" fontId="3" fillId="0" borderId="0" xfId="1" applyNumberFormat="1" applyFont="1" applyFill="1" applyBorder="1" applyAlignment="1">
      <alignment vertical="center" wrapText="1"/>
    </xf>
    <xf numFmtId="2" fontId="3" fillId="0" borderId="0" xfId="1" applyNumberFormat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top" wrapText="1"/>
    </xf>
    <xf numFmtId="170" fontId="3" fillId="0" borderId="0" xfId="1" applyNumberFormat="1" applyFont="1" applyFill="1" applyAlignment="1">
      <alignment horizontal="center" vertical="center"/>
    </xf>
    <xf numFmtId="1" fontId="5" fillId="0" borderId="0" xfId="1" applyNumberFormat="1" applyFont="1" applyFill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justify" vertical="center"/>
    </xf>
    <xf numFmtId="1" fontId="5" fillId="0" borderId="0" xfId="1" applyNumberFormat="1" applyFont="1" applyFill="1" applyBorder="1" applyAlignment="1">
      <alignment horizontal="justify" vertical="center"/>
    </xf>
    <xf numFmtId="0" fontId="8" fillId="0" borderId="14" xfId="1" applyFont="1" applyFill="1" applyBorder="1" applyAlignment="1">
      <alignment horizontal="center" vertical="center" wrapText="1"/>
    </xf>
    <xf numFmtId="2" fontId="5" fillId="0" borderId="0" xfId="1" applyNumberFormat="1" applyFont="1" applyFill="1" applyBorder="1"/>
    <xf numFmtId="2" fontId="13" fillId="0" borderId="0" xfId="1" applyNumberFormat="1" applyFont="1" applyFill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2" fontId="12" fillId="0" borderId="0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2" fontId="13" fillId="0" borderId="0" xfId="1" applyNumberFormat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>
      <alignment horizontal="center" vertical="center"/>
    </xf>
    <xf numFmtId="2" fontId="6" fillId="0" borderId="0" xfId="1" applyNumberFormat="1" applyFont="1" applyFill="1" applyBorder="1"/>
    <xf numFmtId="170" fontId="8" fillId="0" borderId="0" xfId="1" applyNumberFormat="1" applyFont="1" applyFill="1" applyBorder="1" applyAlignment="1">
      <alignment horizontal="center" vertical="center" wrapText="1"/>
    </xf>
    <xf numFmtId="2" fontId="5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/>
    <xf numFmtId="170" fontId="8" fillId="0" borderId="0" xfId="1" applyNumberFormat="1" applyFont="1" applyFill="1" applyAlignment="1">
      <alignment horizontal="center" vertical="center"/>
    </xf>
    <xf numFmtId="166" fontId="8" fillId="0" borderId="0" xfId="1" applyNumberFormat="1" applyFont="1" applyFill="1" applyAlignment="1">
      <alignment horizontal="center" vertical="center"/>
    </xf>
    <xf numFmtId="2" fontId="8" fillId="0" borderId="0" xfId="1" applyNumberFormat="1" applyFont="1" applyFill="1" applyAlignment="1">
      <alignment horizontal="center" vertical="center"/>
    </xf>
    <xf numFmtId="2" fontId="3" fillId="0" borderId="0" xfId="1" applyNumberFormat="1" applyFont="1" applyFill="1" applyBorder="1"/>
    <xf numFmtId="166" fontId="8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165" fontId="8" fillId="0" borderId="2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right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165" fontId="8" fillId="0" borderId="13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right" vertical="center" wrapText="1"/>
    </xf>
    <xf numFmtId="171" fontId="8" fillId="0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center" wrapText="1"/>
    </xf>
    <xf numFmtId="165" fontId="8" fillId="0" borderId="1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3" fillId="0" borderId="0" xfId="1" applyFont="1" applyFill="1" applyAlignment="1">
      <alignment horizontal="left" vertical="top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top" wrapText="1"/>
    </xf>
    <xf numFmtId="0" fontId="8" fillId="0" borderId="5" xfId="1" applyFont="1" applyFill="1" applyBorder="1" applyAlignment="1">
      <alignment horizontal="center"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horizontal="center" vertical="top" wrapText="1"/>
    </xf>
    <xf numFmtId="0" fontId="8" fillId="0" borderId="19" xfId="1" applyFont="1" applyFill="1" applyBorder="1" applyAlignment="1">
      <alignment horizontal="center" vertical="top" wrapText="1"/>
    </xf>
    <xf numFmtId="0" fontId="8" fillId="0" borderId="20" xfId="1" applyFont="1" applyFill="1" applyBorder="1" applyAlignment="1">
      <alignment horizontal="center" vertical="top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165" fontId="8" fillId="0" borderId="12" xfId="1" applyNumberFormat="1" applyFont="1" applyFill="1" applyBorder="1" applyAlignment="1">
      <alignment horizontal="center" vertical="center" wrapText="1"/>
    </xf>
    <xf numFmtId="165" fontId="8" fillId="0" borderId="13" xfId="1" applyNumberFormat="1" applyFont="1" applyFill="1" applyBorder="1" applyAlignment="1">
      <alignment horizontal="center" vertical="center" wrapText="1"/>
    </xf>
    <xf numFmtId="2" fontId="3" fillId="0" borderId="6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right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right" vertic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colors>
    <mruColors>
      <color rgb="FFFF99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62"/>
  <sheetViews>
    <sheetView tabSelected="1" view="pageBreakPreview" topLeftCell="A4" zoomScale="130" zoomScaleNormal="100" zoomScaleSheetLayoutView="130" workbookViewId="0">
      <pane ySplit="9" topLeftCell="A166" activePane="bottomLeft" state="frozen"/>
      <selection activeCell="A4" sqref="A4"/>
      <selection pane="bottomLeft" activeCell="H173" sqref="H173"/>
    </sheetView>
  </sheetViews>
  <sheetFormatPr defaultRowHeight="15.75" outlineLevelRow="1" x14ac:dyDescent="0.25"/>
  <cols>
    <col min="1" max="1" width="26.5703125" style="6" customWidth="1"/>
    <col min="2" max="2" width="13.28515625" style="6" customWidth="1"/>
    <col min="3" max="3" width="7.7109375" style="6" customWidth="1"/>
    <col min="4" max="4" width="5.28515625" style="6" customWidth="1"/>
    <col min="5" max="5" width="4.85546875" style="6" customWidth="1"/>
    <col min="6" max="6" width="12.28515625" style="6" customWidth="1"/>
    <col min="7" max="7" width="5" style="6" customWidth="1"/>
    <col min="8" max="8" width="25" style="7" customWidth="1"/>
    <col min="9" max="9" width="25.28515625" style="7" customWidth="1"/>
    <col min="10" max="10" width="15.140625" style="6" customWidth="1"/>
    <col min="11" max="11" width="35.140625" style="6" customWidth="1"/>
    <col min="12" max="12" width="21.85546875" style="6" customWidth="1"/>
    <col min="13" max="13" width="33.5703125" style="6" customWidth="1"/>
    <col min="14" max="14" width="12.85546875" style="6" bestFit="1" customWidth="1"/>
    <col min="15" max="15" width="9.42578125" style="6" bestFit="1" customWidth="1"/>
    <col min="16" max="16" width="7.5703125" style="8" bestFit="1" customWidth="1"/>
    <col min="17" max="17" width="100.85546875" style="6" customWidth="1"/>
    <col min="18" max="18" width="82.85546875" style="6" customWidth="1"/>
    <col min="19" max="19" width="110.140625" style="6" customWidth="1"/>
    <col min="20" max="20" width="4.28515625" style="6" customWidth="1"/>
    <col min="21" max="21" width="20.140625" style="6" hidden="1" customWidth="1"/>
    <col min="22" max="22" width="9.5703125" style="9" customWidth="1"/>
    <col min="23" max="23" width="26.28515625" style="9" customWidth="1"/>
    <col min="24" max="24" width="12" style="9" hidden="1" customWidth="1"/>
    <col min="25" max="25" width="11.85546875" style="10" hidden="1" customWidth="1"/>
    <col min="26" max="26" width="15.7109375" style="10" hidden="1" customWidth="1"/>
    <col min="27" max="27" width="15.42578125" style="10" hidden="1" customWidth="1"/>
    <col min="28" max="38" width="9.140625" style="11" hidden="1" customWidth="1"/>
    <col min="39" max="39" width="9.140625" style="6" hidden="1" customWidth="1"/>
    <col min="40" max="40" width="40" style="6" customWidth="1"/>
    <col min="41" max="251" width="9.140625" style="6"/>
    <col min="252" max="252" width="32" style="6" customWidth="1"/>
    <col min="253" max="253" width="13.28515625" style="6" customWidth="1"/>
    <col min="254" max="255" width="5.28515625" style="6" customWidth="1"/>
    <col min="256" max="256" width="4.85546875" style="6" customWidth="1"/>
    <col min="257" max="257" width="7.28515625" style="6" customWidth="1"/>
    <col min="258" max="258" width="4.140625" style="6" customWidth="1"/>
    <col min="259" max="259" width="14.42578125" style="6" bestFit="1" customWidth="1"/>
    <col min="260" max="260" width="13.85546875" style="6" customWidth="1"/>
    <col min="261" max="261" width="14.42578125" style="6" customWidth="1"/>
    <col min="262" max="262" width="16.28515625" style="6" customWidth="1"/>
    <col min="263" max="263" width="15" style="6" customWidth="1"/>
    <col min="264" max="264" width="15.140625" style="6" customWidth="1"/>
    <col min="265" max="265" width="16.85546875" style="6" customWidth="1"/>
    <col min="266" max="266" width="15.140625" style="6" customWidth="1"/>
    <col min="267" max="267" width="35.140625" style="6" customWidth="1"/>
    <col min="268" max="268" width="21.85546875" style="6" customWidth="1"/>
    <col min="269" max="269" width="24.140625" style="6" bestFit="1" customWidth="1"/>
    <col min="270" max="270" width="12.85546875" style="6" bestFit="1" customWidth="1"/>
    <col min="271" max="271" width="9.42578125" style="6" bestFit="1" customWidth="1"/>
    <col min="272" max="272" width="7.5703125" style="6" bestFit="1" customWidth="1"/>
    <col min="273" max="273" width="100.85546875" style="6" customWidth="1"/>
    <col min="274" max="274" width="82.85546875" style="6" customWidth="1"/>
    <col min="275" max="275" width="110.140625" style="6" customWidth="1"/>
    <col min="276" max="276" width="4.28515625" style="6" customWidth="1"/>
    <col min="277" max="277" width="0" style="6" hidden="1" customWidth="1"/>
    <col min="278" max="278" width="9.5703125" style="6" customWidth="1"/>
    <col min="279" max="279" width="26.28515625" style="6" customWidth="1"/>
    <col min="280" max="295" width="0" style="6" hidden="1" customWidth="1"/>
    <col min="296" max="296" width="40" style="6" customWidth="1"/>
    <col min="297" max="507" width="9.140625" style="6"/>
    <col min="508" max="508" width="32" style="6" customWidth="1"/>
    <col min="509" max="509" width="13.28515625" style="6" customWidth="1"/>
    <col min="510" max="511" width="5.28515625" style="6" customWidth="1"/>
    <col min="512" max="512" width="4.85546875" style="6" customWidth="1"/>
    <col min="513" max="513" width="7.28515625" style="6" customWidth="1"/>
    <col min="514" max="514" width="4.140625" style="6" customWidth="1"/>
    <col min="515" max="515" width="14.42578125" style="6" bestFit="1" customWidth="1"/>
    <col min="516" max="516" width="13.85546875" style="6" customWidth="1"/>
    <col min="517" max="517" width="14.42578125" style="6" customWidth="1"/>
    <col min="518" max="518" width="16.28515625" style="6" customWidth="1"/>
    <col min="519" max="519" width="15" style="6" customWidth="1"/>
    <col min="520" max="520" width="15.140625" style="6" customWidth="1"/>
    <col min="521" max="521" width="16.85546875" style="6" customWidth="1"/>
    <col min="522" max="522" width="15.140625" style="6" customWidth="1"/>
    <col min="523" max="523" width="35.140625" style="6" customWidth="1"/>
    <col min="524" max="524" width="21.85546875" style="6" customWidth="1"/>
    <col min="525" max="525" width="24.140625" style="6" bestFit="1" customWidth="1"/>
    <col min="526" max="526" width="12.85546875" style="6" bestFit="1" customWidth="1"/>
    <col min="527" max="527" width="9.42578125" style="6" bestFit="1" customWidth="1"/>
    <col min="528" max="528" width="7.5703125" style="6" bestFit="1" customWidth="1"/>
    <col min="529" max="529" width="100.85546875" style="6" customWidth="1"/>
    <col min="530" max="530" width="82.85546875" style="6" customWidth="1"/>
    <col min="531" max="531" width="110.140625" style="6" customWidth="1"/>
    <col min="532" max="532" width="4.28515625" style="6" customWidth="1"/>
    <col min="533" max="533" width="0" style="6" hidden="1" customWidth="1"/>
    <col min="534" max="534" width="9.5703125" style="6" customWidth="1"/>
    <col min="535" max="535" width="26.28515625" style="6" customWidth="1"/>
    <col min="536" max="551" width="0" style="6" hidden="1" customWidth="1"/>
    <col min="552" max="552" width="40" style="6" customWidth="1"/>
    <col min="553" max="763" width="9.140625" style="6"/>
    <col min="764" max="764" width="32" style="6" customWidth="1"/>
    <col min="765" max="765" width="13.28515625" style="6" customWidth="1"/>
    <col min="766" max="767" width="5.28515625" style="6" customWidth="1"/>
    <col min="768" max="768" width="4.85546875" style="6" customWidth="1"/>
    <col min="769" max="769" width="7.28515625" style="6" customWidth="1"/>
    <col min="770" max="770" width="4.140625" style="6" customWidth="1"/>
    <col min="771" max="771" width="14.42578125" style="6" bestFit="1" customWidth="1"/>
    <col min="772" max="772" width="13.85546875" style="6" customWidth="1"/>
    <col min="773" max="773" width="14.42578125" style="6" customWidth="1"/>
    <col min="774" max="774" width="16.28515625" style="6" customWidth="1"/>
    <col min="775" max="775" width="15" style="6" customWidth="1"/>
    <col min="776" max="776" width="15.140625" style="6" customWidth="1"/>
    <col min="777" max="777" width="16.85546875" style="6" customWidth="1"/>
    <col min="778" max="778" width="15.140625" style="6" customWidth="1"/>
    <col min="779" max="779" width="35.140625" style="6" customWidth="1"/>
    <col min="780" max="780" width="21.85546875" style="6" customWidth="1"/>
    <col min="781" max="781" width="24.140625" style="6" bestFit="1" customWidth="1"/>
    <col min="782" max="782" width="12.85546875" style="6" bestFit="1" customWidth="1"/>
    <col min="783" max="783" width="9.42578125" style="6" bestFit="1" customWidth="1"/>
    <col min="784" max="784" width="7.5703125" style="6" bestFit="1" customWidth="1"/>
    <col min="785" max="785" width="100.85546875" style="6" customWidth="1"/>
    <col min="786" max="786" width="82.85546875" style="6" customWidth="1"/>
    <col min="787" max="787" width="110.140625" style="6" customWidth="1"/>
    <col min="788" max="788" width="4.28515625" style="6" customWidth="1"/>
    <col min="789" max="789" width="0" style="6" hidden="1" customWidth="1"/>
    <col min="790" max="790" width="9.5703125" style="6" customWidth="1"/>
    <col min="791" max="791" width="26.28515625" style="6" customWidth="1"/>
    <col min="792" max="807" width="0" style="6" hidden="1" customWidth="1"/>
    <col min="808" max="808" width="40" style="6" customWidth="1"/>
    <col min="809" max="1019" width="9.140625" style="6"/>
    <col min="1020" max="1020" width="32" style="6" customWidth="1"/>
    <col min="1021" max="1021" width="13.28515625" style="6" customWidth="1"/>
    <col min="1022" max="1023" width="5.28515625" style="6" customWidth="1"/>
    <col min="1024" max="1024" width="4.85546875" style="6" customWidth="1"/>
    <col min="1025" max="1025" width="7.28515625" style="6" customWidth="1"/>
    <col min="1026" max="1026" width="4.140625" style="6" customWidth="1"/>
    <col min="1027" max="1027" width="14.42578125" style="6" bestFit="1" customWidth="1"/>
    <col min="1028" max="1028" width="13.85546875" style="6" customWidth="1"/>
    <col min="1029" max="1029" width="14.42578125" style="6" customWidth="1"/>
    <col min="1030" max="1030" width="16.28515625" style="6" customWidth="1"/>
    <col min="1031" max="1031" width="15" style="6" customWidth="1"/>
    <col min="1032" max="1032" width="15.140625" style="6" customWidth="1"/>
    <col min="1033" max="1033" width="16.85546875" style="6" customWidth="1"/>
    <col min="1034" max="1034" width="15.140625" style="6" customWidth="1"/>
    <col min="1035" max="1035" width="35.140625" style="6" customWidth="1"/>
    <col min="1036" max="1036" width="21.85546875" style="6" customWidth="1"/>
    <col min="1037" max="1037" width="24.140625" style="6" bestFit="1" customWidth="1"/>
    <col min="1038" max="1038" width="12.85546875" style="6" bestFit="1" customWidth="1"/>
    <col min="1039" max="1039" width="9.42578125" style="6" bestFit="1" customWidth="1"/>
    <col min="1040" max="1040" width="7.5703125" style="6" bestFit="1" customWidth="1"/>
    <col min="1041" max="1041" width="100.85546875" style="6" customWidth="1"/>
    <col min="1042" max="1042" width="82.85546875" style="6" customWidth="1"/>
    <col min="1043" max="1043" width="110.140625" style="6" customWidth="1"/>
    <col min="1044" max="1044" width="4.28515625" style="6" customWidth="1"/>
    <col min="1045" max="1045" width="0" style="6" hidden="1" customWidth="1"/>
    <col min="1046" max="1046" width="9.5703125" style="6" customWidth="1"/>
    <col min="1047" max="1047" width="26.28515625" style="6" customWidth="1"/>
    <col min="1048" max="1063" width="0" style="6" hidden="1" customWidth="1"/>
    <col min="1064" max="1064" width="40" style="6" customWidth="1"/>
    <col min="1065" max="1275" width="9.140625" style="6"/>
    <col min="1276" max="1276" width="32" style="6" customWidth="1"/>
    <col min="1277" max="1277" width="13.28515625" style="6" customWidth="1"/>
    <col min="1278" max="1279" width="5.28515625" style="6" customWidth="1"/>
    <col min="1280" max="1280" width="4.85546875" style="6" customWidth="1"/>
    <col min="1281" max="1281" width="7.28515625" style="6" customWidth="1"/>
    <col min="1282" max="1282" width="4.140625" style="6" customWidth="1"/>
    <col min="1283" max="1283" width="14.42578125" style="6" bestFit="1" customWidth="1"/>
    <col min="1284" max="1284" width="13.85546875" style="6" customWidth="1"/>
    <col min="1285" max="1285" width="14.42578125" style="6" customWidth="1"/>
    <col min="1286" max="1286" width="16.28515625" style="6" customWidth="1"/>
    <col min="1287" max="1287" width="15" style="6" customWidth="1"/>
    <col min="1288" max="1288" width="15.140625" style="6" customWidth="1"/>
    <col min="1289" max="1289" width="16.85546875" style="6" customWidth="1"/>
    <col min="1290" max="1290" width="15.140625" style="6" customWidth="1"/>
    <col min="1291" max="1291" width="35.140625" style="6" customWidth="1"/>
    <col min="1292" max="1292" width="21.85546875" style="6" customWidth="1"/>
    <col min="1293" max="1293" width="24.140625" style="6" bestFit="1" customWidth="1"/>
    <col min="1294" max="1294" width="12.85546875" style="6" bestFit="1" customWidth="1"/>
    <col min="1295" max="1295" width="9.42578125" style="6" bestFit="1" customWidth="1"/>
    <col min="1296" max="1296" width="7.5703125" style="6" bestFit="1" customWidth="1"/>
    <col min="1297" max="1297" width="100.85546875" style="6" customWidth="1"/>
    <col min="1298" max="1298" width="82.85546875" style="6" customWidth="1"/>
    <col min="1299" max="1299" width="110.140625" style="6" customWidth="1"/>
    <col min="1300" max="1300" width="4.28515625" style="6" customWidth="1"/>
    <col min="1301" max="1301" width="0" style="6" hidden="1" customWidth="1"/>
    <col min="1302" max="1302" width="9.5703125" style="6" customWidth="1"/>
    <col min="1303" max="1303" width="26.28515625" style="6" customWidth="1"/>
    <col min="1304" max="1319" width="0" style="6" hidden="1" customWidth="1"/>
    <col min="1320" max="1320" width="40" style="6" customWidth="1"/>
    <col min="1321" max="1531" width="9.140625" style="6"/>
    <col min="1532" max="1532" width="32" style="6" customWidth="1"/>
    <col min="1533" max="1533" width="13.28515625" style="6" customWidth="1"/>
    <col min="1534" max="1535" width="5.28515625" style="6" customWidth="1"/>
    <col min="1536" max="1536" width="4.85546875" style="6" customWidth="1"/>
    <col min="1537" max="1537" width="7.28515625" style="6" customWidth="1"/>
    <col min="1538" max="1538" width="4.140625" style="6" customWidth="1"/>
    <col min="1539" max="1539" width="14.42578125" style="6" bestFit="1" customWidth="1"/>
    <col min="1540" max="1540" width="13.85546875" style="6" customWidth="1"/>
    <col min="1541" max="1541" width="14.42578125" style="6" customWidth="1"/>
    <col min="1542" max="1542" width="16.28515625" style="6" customWidth="1"/>
    <col min="1543" max="1543" width="15" style="6" customWidth="1"/>
    <col min="1544" max="1544" width="15.140625" style="6" customWidth="1"/>
    <col min="1545" max="1545" width="16.85546875" style="6" customWidth="1"/>
    <col min="1546" max="1546" width="15.140625" style="6" customWidth="1"/>
    <col min="1547" max="1547" width="35.140625" style="6" customWidth="1"/>
    <col min="1548" max="1548" width="21.85546875" style="6" customWidth="1"/>
    <col min="1549" max="1549" width="24.140625" style="6" bestFit="1" customWidth="1"/>
    <col min="1550" max="1550" width="12.85546875" style="6" bestFit="1" customWidth="1"/>
    <col min="1551" max="1551" width="9.42578125" style="6" bestFit="1" customWidth="1"/>
    <col min="1552" max="1552" width="7.5703125" style="6" bestFit="1" customWidth="1"/>
    <col min="1553" max="1553" width="100.85546875" style="6" customWidth="1"/>
    <col min="1554" max="1554" width="82.85546875" style="6" customWidth="1"/>
    <col min="1555" max="1555" width="110.140625" style="6" customWidth="1"/>
    <col min="1556" max="1556" width="4.28515625" style="6" customWidth="1"/>
    <col min="1557" max="1557" width="0" style="6" hidden="1" customWidth="1"/>
    <col min="1558" max="1558" width="9.5703125" style="6" customWidth="1"/>
    <col min="1559" max="1559" width="26.28515625" style="6" customWidth="1"/>
    <col min="1560" max="1575" width="0" style="6" hidden="1" customWidth="1"/>
    <col min="1576" max="1576" width="40" style="6" customWidth="1"/>
    <col min="1577" max="1787" width="9.140625" style="6"/>
    <col min="1788" max="1788" width="32" style="6" customWidth="1"/>
    <col min="1789" max="1789" width="13.28515625" style="6" customWidth="1"/>
    <col min="1790" max="1791" width="5.28515625" style="6" customWidth="1"/>
    <col min="1792" max="1792" width="4.85546875" style="6" customWidth="1"/>
    <col min="1793" max="1793" width="7.28515625" style="6" customWidth="1"/>
    <col min="1794" max="1794" width="4.140625" style="6" customWidth="1"/>
    <col min="1795" max="1795" width="14.42578125" style="6" bestFit="1" customWidth="1"/>
    <col min="1796" max="1796" width="13.85546875" style="6" customWidth="1"/>
    <col min="1797" max="1797" width="14.42578125" style="6" customWidth="1"/>
    <col min="1798" max="1798" width="16.28515625" style="6" customWidth="1"/>
    <col min="1799" max="1799" width="15" style="6" customWidth="1"/>
    <col min="1800" max="1800" width="15.140625" style="6" customWidth="1"/>
    <col min="1801" max="1801" width="16.85546875" style="6" customWidth="1"/>
    <col min="1802" max="1802" width="15.140625" style="6" customWidth="1"/>
    <col min="1803" max="1803" width="35.140625" style="6" customWidth="1"/>
    <col min="1804" max="1804" width="21.85546875" style="6" customWidth="1"/>
    <col min="1805" max="1805" width="24.140625" style="6" bestFit="1" customWidth="1"/>
    <col min="1806" max="1806" width="12.85546875" style="6" bestFit="1" customWidth="1"/>
    <col min="1807" max="1807" width="9.42578125" style="6" bestFit="1" customWidth="1"/>
    <col min="1808" max="1808" width="7.5703125" style="6" bestFit="1" customWidth="1"/>
    <col min="1809" max="1809" width="100.85546875" style="6" customWidth="1"/>
    <col min="1810" max="1810" width="82.85546875" style="6" customWidth="1"/>
    <col min="1811" max="1811" width="110.140625" style="6" customWidth="1"/>
    <col min="1812" max="1812" width="4.28515625" style="6" customWidth="1"/>
    <col min="1813" max="1813" width="0" style="6" hidden="1" customWidth="1"/>
    <col min="1814" max="1814" width="9.5703125" style="6" customWidth="1"/>
    <col min="1815" max="1815" width="26.28515625" style="6" customWidth="1"/>
    <col min="1816" max="1831" width="0" style="6" hidden="1" customWidth="1"/>
    <col min="1832" max="1832" width="40" style="6" customWidth="1"/>
    <col min="1833" max="2043" width="9.140625" style="6"/>
    <col min="2044" max="2044" width="32" style="6" customWidth="1"/>
    <col min="2045" max="2045" width="13.28515625" style="6" customWidth="1"/>
    <col min="2046" max="2047" width="5.28515625" style="6" customWidth="1"/>
    <col min="2048" max="2048" width="4.85546875" style="6" customWidth="1"/>
    <col min="2049" max="2049" width="7.28515625" style="6" customWidth="1"/>
    <col min="2050" max="2050" width="4.140625" style="6" customWidth="1"/>
    <col min="2051" max="2051" width="14.42578125" style="6" bestFit="1" customWidth="1"/>
    <col min="2052" max="2052" width="13.85546875" style="6" customWidth="1"/>
    <col min="2053" max="2053" width="14.42578125" style="6" customWidth="1"/>
    <col min="2054" max="2054" width="16.28515625" style="6" customWidth="1"/>
    <col min="2055" max="2055" width="15" style="6" customWidth="1"/>
    <col min="2056" max="2056" width="15.140625" style="6" customWidth="1"/>
    <col min="2057" max="2057" width="16.85546875" style="6" customWidth="1"/>
    <col min="2058" max="2058" width="15.140625" style="6" customWidth="1"/>
    <col min="2059" max="2059" width="35.140625" style="6" customWidth="1"/>
    <col min="2060" max="2060" width="21.85546875" style="6" customWidth="1"/>
    <col min="2061" max="2061" width="24.140625" style="6" bestFit="1" customWidth="1"/>
    <col min="2062" max="2062" width="12.85546875" style="6" bestFit="1" customWidth="1"/>
    <col min="2063" max="2063" width="9.42578125" style="6" bestFit="1" customWidth="1"/>
    <col min="2064" max="2064" width="7.5703125" style="6" bestFit="1" customWidth="1"/>
    <col min="2065" max="2065" width="100.85546875" style="6" customWidth="1"/>
    <col min="2066" max="2066" width="82.85546875" style="6" customWidth="1"/>
    <col min="2067" max="2067" width="110.140625" style="6" customWidth="1"/>
    <col min="2068" max="2068" width="4.28515625" style="6" customWidth="1"/>
    <col min="2069" max="2069" width="0" style="6" hidden="1" customWidth="1"/>
    <col min="2070" max="2070" width="9.5703125" style="6" customWidth="1"/>
    <col min="2071" max="2071" width="26.28515625" style="6" customWidth="1"/>
    <col min="2072" max="2087" width="0" style="6" hidden="1" customWidth="1"/>
    <col min="2088" max="2088" width="40" style="6" customWidth="1"/>
    <col min="2089" max="2299" width="9.140625" style="6"/>
    <col min="2300" max="2300" width="32" style="6" customWidth="1"/>
    <col min="2301" max="2301" width="13.28515625" style="6" customWidth="1"/>
    <col min="2302" max="2303" width="5.28515625" style="6" customWidth="1"/>
    <col min="2304" max="2304" width="4.85546875" style="6" customWidth="1"/>
    <col min="2305" max="2305" width="7.28515625" style="6" customWidth="1"/>
    <col min="2306" max="2306" width="4.140625" style="6" customWidth="1"/>
    <col min="2307" max="2307" width="14.42578125" style="6" bestFit="1" customWidth="1"/>
    <col min="2308" max="2308" width="13.85546875" style="6" customWidth="1"/>
    <col min="2309" max="2309" width="14.42578125" style="6" customWidth="1"/>
    <col min="2310" max="2310" width="16.28515625" style="6" customWidth="1"/>
    <col min="2311" max="2311" width="15" style="6" customWidth="1"/>
    <col min="2312" max="2312" width="15.140625" style="6" customWidth="1"/>
    <col min="2313" max="2313" width="16.85546875" style="6" customWidth="1"/>
    <col min="2314" max="2314" width="15.140625" style="6" customWidth="1"/>
    <col min="2315" max="2315" width="35.140625" style="6" customWidth="1"/>
    <col min="2316" max="2316" width="21.85546875" style="6" customWidth="1"/>
    <col min="2317" max="2317" width="24.140625" style="6" bestFit="1" customWidth="1"/>
    <col min="2318" max="2318" width="12.85546875" style="6" bestFit="1" customWidth="1"/>
    <col min="2319" max="2319" width="9.42578125" style="6" bestFit="1" customWidth="1"/>
    <col min="2320" max="2320" width="7.5703125" style="6" bestFit="1" customWidth="1"/>
    <col min="2321" max="2321" width="100.85546875" style="6" customWidth="1"/>
    <col min="2322" max="2322" width="82.85546875" style="6" customWidth="1"/>
    <col min="2323" max="2323" width="110.140625" style="6" customWidth="1"/>
    <col min="2324" max="2324" width="4.28515625" style="6" customWidth="1"/>
    <col min="2325" max="2325" width="0" style="6" hidden="1" customWidth="1"/>
    <col min="2326" max="2326" width="9.5703125" style="6" customWidth="1"/>
    <col min="2327" max="2327" width="26.28515625" style="6" customWidth="1"/>
    <col min="2328" max="2343" width="0" style="6" hidden="1" customWidth="1"/>
    <col min="2344" max="2344" width="40" style="6" customWidth="1"/>
    <col min="2345" max="2555" width="9.140625" style="6"/>
    <col min="2556" max="2556" width="32" style="6" customWidth="1"/>
    <col min="2557" max="2557" width="13.28515625" style="6" customWidth="1"/>
    <col min="2558" max="2559" width="5.28515625" style="6" customWidth="1"/>
    <col min="2560" max="2560" width="4.85546875" style="6" customWidth="1"/>
    <col min="2561" max="2561" width="7.28515625" style="6" customWidth="1"/>
    <col min="2562" max="2562" width="4.140625" style="6" customWidth="1"/>
    <col min="2563" max="2563" width="14.42578125" style="6" bestFit="1" customWidth="1"/>
    <col min="2564" max="2564" width="13.85546875" style="6" customWidth="1"/>
    <col min="2565" max="2565" width="14.42578125" style="6" customWidth="1"/>
    <col min="2566" max="2566" width="16.28515625" style="6" customWidth="1"/>
    <col min="2567" max="2567" width="15" style="6" customWidth="1"/>
    <col min="2568" max="2568" width="15.140625" style="6" customWidth="1"/>
    <col min="2569" max="2569" width="16.85546875" style="6" customWidth="1"/>
    <col min="2570" max="2570" width="15.140625" style="6" customWidth="1"/>
    <col min="2571" max="2571" width="35.140625" style="6" customWidth="1"/>
    <col min="2572" max="2572" width="21.85546875" style="6" customWidth="1"/>
    <col min="2573" max="2573" width="24.140625" style="6" bestFit="1" customWidth="1"/>
    <col min="2574" max="2574" width="12.85546875" style="6" bestFit="1" customWidth="1"/>
    <col min="2575" max="2575" width="9.42578125" style="6" bestFit="1" customWidth="1"/>
    <col min="2576" max="2576" width="7.5703125" style="6" bestFit="1" customWidth="1"/>
    <col min="2577" max="2577" width="100.85546875" style="6" customWidth="1"/>
    <col min="2578" max="2578" width="82.85546875" style="6" customWidth="1"/>
    <col min="2579" max="2579" width="110.140625" style="6" customWidth="1"/>
    <col min="2580" max="2580" width="4.28515625" style="6" customWidth="1"/>
    <col min="2581" max="2581" width="0" style="6" hidden="1" customWidth="1"/>
    <col min="2582" max="2582" width="9.5703125" style="6" customWidth="1"/>
    <col min="2583" max="2583" width="26.28515625" style="6" customWidth="1"/>
    <col min="2584" max="2599" width="0" style="6" hidden="1" customWidth="1"/>
    <col min="2600" max="2600" width="40" style="6" customWidth="1"/>
    <col min="2601" max="2811" width="9.140625" style="6"/>
    <col min="2812" max="2812" width="32" style="6" customWidth="1"/>
    <col min="2813" max="2813" width="13.28515625" style="6" customWidth="1"/>
    <col min="2814" max="2815" width="5.28515625" style="6" customWidth="1"/>
    <col min="2816" max="2816" width="4.85546875" style="6" customWidth="1"/>
    <col min="2817" max="2817" width="7.28515625" style="6" customWidth="1"/>
    <col min="2818" max="2818" width="4.140625" style="6" customWidth="1"/>
    <col min="2819" max="2819" width="14.42578125" style="6" bestFit="1" customWidth="1"/>
    <col min="2820" max="2820" width="13.85546875" style="6" customWidth="1"/>
    <col min="2821" max="2821" width="14.42578125" style="6" customWidth="1"/>
    <col min="2822" max="2822" width="16.28515625" style="6" customWidth="1"/>
    <col min="2823" max="2823" width="15" style="6" customWidth="1"/>
    <col min="2824" max="2824" width="15.140625" style="6" customWidth="1"/>
    <col min="2825" max="2825" width="16.85546875" style="6" customWidth="1"/>
    <col min="2826" max="2826" width="15.140625" style="6" customWidth="1"/>
    <col min="2827" max="2827" width="35.140625" style="6" customWidth="1"/>
    <col min="2828" max="2828" width="21.85546875" style="6" customWidth="1"/>
    <col min="2829" max="2829" width="24.140625" style="6" bestFit="1" customWidth="1"/>
    <col min="2830" max="2830" width="12.85546875" style="6" bestFit="1" customWidth="1"/>
    <col min="2831" max="2831" width="9.42578125" style="6" bestFit="1" customWidth="1"/>
    <col min="2832" max="2832" width="7.5703125" style="6" bestFit="1" customWidth="1"/>
    <col min="2833" max="2833" width="100.85546875" style="6" customWidth="1"/>
    <col min="2834" max="2834" width="82.85546875" style="6" customWidth="1"/>
    <col min="2835" max="2835" width="110.140625" style="6" customWidth="1"/>
    <col min="2836" max="2836" width="4.28515625" style="6" customWidth="1"/>
    <col min="2837" max="2837" width="0" style="6" hidden="1" customWidth="1"/>
    <col min="2838" max="2838" width="9.5703125" style="6" customWidth="1"/>
    <col min="2839" max="2839" width="26.28515625" style="6" customWidth="1"/>
    <col min="2840" max="2855" width="0" style="6" hidden="1" customWidth="1"/>
    <col min="2856" max="2856" width="40" style="6" customWidth="1"/>
    <col min="2857" max="3067" width="9.140625" style="6"/>
    <col min="3068" max="3068" width="32" style="6" customWidth="1"/>
    <col min="3069" max="3069" width="13.28515625" style="6" customWidth="1"/>
    <col min="3070" max="3071" width="5.28515625" style="6" customWidth="1"/>
    <col min="3072" max="3072" width="4.85546875" style="6" customWidth="1"/>
    <col min="3073" max="3073" width="7.28515625" style="6" customWidth="1"/>
    <col min="3074" max="3074" width="4.140625" style="6" customWidth="1"/>
    <col min="3075" max="3075" width="14.42578125" style="6" bestFit="1" customWidth="1"/>
    <col min="3076" max="3076" width="13.85546875" style="6" customWidth="1"/>
    <col min="3077" max="3077" width="14.42578125" style="6" customWidth="1"/>
    <col min="3078" max="3078" width="16.28515625" style="6" customWidth="1"/>
    <col min="3079" max="3079" width="15" style="6" customWidth="1"/>
    <col min="3080" max="3080" width="15.140625" style="6" customWidth="1"/>
    <col min="3081" max="3081" width="16.85546875" style="6" customWidth="1"/>
    <col min="3082" max="3082" width="15.140625" style="6" customWidth="1"/>
    <col min="3083" max="3083" width="35.140625" style="6" customWidth="1"/>
    <col min="3084" max="3084" width="21.85546875" style="6" customWidth="1"/>
    <col min="3085" max="3085" width="24.140625" style="6" bestFit="1" customWidth="1"/>
    <col min="3086" max="3086" width="12.85546875" style="6" bestFit="1" customWidth="1"/>
    <col min="3087" max="3087" width="9.42578125" style="6" bestFit="1" customWidth="1"/>
    <col min="3088" max="3088" width="7.5703125" style="6" bestFit="1" customWidth="1"/>
    <col min="3089" max="3089" width="100.85546875" style="6" customWidth="1"/>
    <col min="3090" max="3090" width="82.85546875" style="6" customWidth="1"/>
    <col min="3091" max="3091" width="110.140625" style="6" customWidth="1"/>
    <col min="3092" max="3092" width="4.28515625" style="6" customWidth="1"/>
    <col min="3093" max="3093" width="0" style="6" hidden="1" customWidth="1"/>
    <col min="3094" max="3094" width="9.5703125" style="6" customWidth="1"/>
    <col min="3095" max="3095" width="26.28515625" style="6" customWidth="1"/>
    <col min="3096" max="3111" width="0" style="6" hidden="1" customWidth="1"/>
    <col min="3112" max="3112" width="40" style="6" customWidth="1"/>
    <col min="3113" max="3323" width="9.140625" style="6"/>
    <col min="3324" max="3324" width="32" style="6" customWidth="1"/>
    <col min="3325" max="3325" width="13.28515625" style="6" customWidth="1"/>
    <col min="3326" max="3327" width="5.28515625" style="6" customWidth="1"/>
    <col min="3328" max="3328" width="4.85546875" style="6" customWidth="1"/>
    <col min="3329" max="3329" width="7.28515625" style="6" customWidth="1"/>
    <col min="3330" max="3330" width="4.140625" style="6" customWidth="1"/>
    <col min="3331" max="3331" width="14.42578125" style="6" bestFit="1" customWidth="1"/>
    <col min="3332" max="3332" width="13.85546875" style="6" customWidth="1"/>
    <col min="3333" max="3333" width="14.42578125" style="6" customWidth="1"/>
    <col min="3334" max="3334" width="16.28515625" style="6" customWidth="1"/>
    <col min="3335" max="3335" width="15" style="6" customWidth="1"/>
    <col min="3336" max="3336" width="15.140625" style="6" customWidth="1"/>
    <col min="3337" max="3337" width="16.85546875" style="6" customWidth="1"/>
    <col min="3338" max="3338" width="15.140625" style="6" customWidth="1"/>
    <col min="3339" max="3339" width="35.140625" style="6" customWidth="1"/>
    <col min="3340" max="3340" width="21.85546875" style="6" customWidth="1"/>
    <col min="3341" max="3341" width="24.140625" style="6" bestFit="1" customWidth="1"/>
    <col min="3342" max="3342" width="12.85546875" style="6" bestFit="1" customWidth="1"/>
    <col min="3343" max="3343" width="9.42578125" style="6" bestFit="1" customWidth="1"/>
    <col min="3344" max="3344" width="7.5703125" style="6" bestFit="1" customWidth="1"/>
    <col min="3345" max="3345" width="100.85546875" style="6" customWidth="1"/>
    <col min="3346" max="3346" width="82.85546875" style="6" customWidth="1"/>
    <col min="3347" max="3347" width="110.140625" style="6" customWidth="1"/>
    <col min="3348" max="3348" width="4.28515625" style="6" customWidth="1"/>
    <col min="3349" max="3349" width="0" style="6" hidden="1" customWidth="1"/>
    <col min="3350" max="3350" width="9.5703125" style="6" customWidth="1"/>
    <col min="3351" max="3351" width="26.28515625" style="6" customWidth="1"/>
    <col min="3352" max="3367" width="0" style="6" hidden="1" customWidth="1"/>
    <col min="3368" max="3368" width="40" style="6" customWidth="1"/>
    <col min="3369" max="3579" width="9.140625" style="6"/>
    <col min="3580" max="3580" width="32" style="6" customWidth="1"/>
    <col min="3581" max="3581" width="13.28515625" style="6" customWidth="1"/>
    <col min="3582" max="3583" width="5.28515625" style="6" customWidth="1"/>
    <col min="3584" max="3584" width="4.85546875" style="6" customWidth="1"/>
    <col min="3585" max="3585" width="7.28515625" style="6" customWidth="1"/>
    <col min="3586" max="3586" width="4.140625" style="6" customWidth="1"/>
    <col min="3587" max="3587" width="14.42578125" style="6" bestFit="1" customWidth="1"/>
    <col min="3588" max="3588" width="13.85546875" style="6" customWidth="1"/>
    <col min="3589" max="3589" width="14.42578125" style="6" customWidth="1"/>
    <col min="3590" max="3590" width="16.28515625" style="6" customWidth="1"/>
    <col min="3591" max="3591" width="15" style="6" customWidth="1"/>
    <col min="3592" max="3592" width="15.140625" style="6" customWidth="1"/>
    <col min="3593" max="3593" width="16.85546875" style="6" customWidth="1"/>
    <col min="3594" max="3594" width="15.140625" style="6" customWidth="1"/>
    <col min="3595" max="3595" width="35.140625" style="6" customWidth="1"/>
    <col min="3596" max="3596" width="21.85546875" style="6" customWidth="1"/>
    <col min="3597" max="3597" width="24.140625" style="6" bestFit="1" customWidth="1"/>
    <col min="3598" max="3598" width="12.85546875" style="6" bestFit="1" customWidth="1"/>
    <col min="3599" max="3599" width="9.42578125" style="6" bestFit="1" customWidth="1"/>
    <col min="3600" max="3600" width="7.5703125" style="6" bestFit="1" customWidth="1"/>
    <col min="3601" max="3601" width="100.85546875" style="6" customWidth="1"/>
    <col min="3602" max="3602" width="82.85546875" style="6" customWidth="1"/>
    <col min="3603" max="3603" width="110.140625" style="6" customWidth="1"/>
    <col min="3604" max="3604" width="4.28515625" style="6" customWidth="1"/>
    <col min="3605" max="3605" width="0" style="6" hidden="1" customWidth="1"/>
    <col min="3606" max="3606" width="9.5703125" style="6" customWidth="1"/>
    <col min="3607" max="3607" width="26.28515625" style="6" customWidth="1"/>
    <col min="3608" max="3623" width="0" style="6" hidden="1" customWidth="1"/>
    <col min="3624" max="3624" width="40" style="6" customWidth="1"/>
    <col min="3625" max="3835" width="9.140625" style="6"/>
    <col min="3836" max="3836" width="32" style="6" customWidth="1"/>
    <col min="3837" max="3837" width="13.28515625" style="6" customWidth="1"/>
    <col min="3838" max="3839" width="5.28515625" style="6" customWidth="1"/>
    <col min="3840" max="3840" width="4.85546875" style="6" customWidth="1"/>
    <col min="3841" max="3841" width="7.28515625" style="6" customWidth="1"/>
    <col min="3842" max="3842" width="4.140625" style="6" customWidth="1"/>
    <col min="3843" max="3843" width="14.42578125" style="6" bestFit="1" customWidth="1"/>
    <col min="3844" max="3844" width="13.85546875" style="6" customWidth="1"/>
    <col min="3845" max="3845" width="14.42578125" style="6" customWidth="1"/>
    <col min="3846" max="3846" width="16.28515625" style="6" customWidth="1"/>
    <col min="3847" max="3847" width="15" style="6" customWidth="1"/>
    <col min="3848" max="3848" width="15.140625" style="6" customWidth="1"/>
    <col min="3849" max="3849" width="16.85546875" style="6" customWidth="1"/>
    <col min="3850" max="3850" width="15.140625" style="6" customWidth="1"/>
    <col min="3851" max="3851" width="35.140625" style="6" customWidth="1"/>
    <col min="3852" max="3852" width="21.85546875" style="6" customWidth="1"/>
    <col min="3853" max="3853" width="24.140625" style="6" bestFit="1" customWidth="1"/>
    <col min="3854" max="3854" width="12.85546875" style="6" bestFit="1" customWidth="1"/>
    <col min="3855" max="3855" width="9.42578125" style="6" bestFit="1" customWidth="1"/>
    <col min="3856" max="3856" width="7.5703125" style="6" bestFit="1" customWidth="1"/>
    <col min="3857" max="3857" width="100.85546875" style="6" customWidth="1"/>
    <col min="3858" max="3858" width="82.85546875" style="6" customWidth="1"/>
    <col min="3859" max="3859" width="110.140625" style="6" customWidth="1"/>
    <col min="3860" max="3860" width="4.28515625" style="6" customWidth="1"/>
    <col min="3861" max="3861" width="0" style="6" hidden="1" customWidth="1"/>
    <col min="3862" max="3862" width="9.5703125" style="6" customWidth="1"/>
    <col min="3863" max="3863" width="26.28515625" style="6" customWidth="1"/>
    <col min="3864" max="3879" width="0" style="6" hidden="1" customWidth="1"/>
    <col min="3880" max="3880" width="40" style="6" customWidth="1"/>
    <col min="3881" max="4091" width="9.140625" style="6"/>
    <col min="4092" max="4092" width="32" style="6" customWidth="1"/>
    <col min="4093" max="4093" width="13.28515625" style="6" customWidth="1"/>
    <col min="4094" max="4095" width="5.28515625" style="6" customWidth="1"/>
    <col min="4096" max="4096" width="4.85546875" style="6" customWidth="1"/>
    <col min="4097" max="4097" width="7.28515625" style="6" customWidth="1"/>
    <col min="4098" max="4098" width="4.140625" style="6" customWidth="1"/>
    <col min="4099" max="4099" width="14.42578125" style="6" bestFit="1" customWidth="1"/>
    <col min="4100" max="4100" width="13.85546875" style="6" customWidth="1"/>
    <col min="4101" max="4101" width="14.42578125" style="6" customWidth="1"/>
    <col min="4102" max="4102" width="16.28515625" style="6" customWidth="1"/>
    <col min="4103" max="4103" width="15" style="6" customWidth="1"/>
    <col min="4104" max="4104" width="15.140625" style="6" customWidth="1"/>
    <col min="4105" max="4105" width="16.85546875" style="6" customWidth="1"/>
    <col min="4106" max="4106" width="15.140625" style="6" customWidth="1"/>
    <col min="4107" max="4107" width="35.140625" style="6" customWidth="1"/>
    <col min="4108" max="4108" width="21.85546875" style="6" customWidth="1"/>
    <col min="4109" max="4109" width="24.140625" style="6" bestFit="1" customWidth="1"/>
    <col min="4110" max="4110" width="12.85546875" style="6" bestFit="1" customWidth="1"/>
    <col min="4111" max="4111" width="9.42578125" style="6" bestFit="1" customWidth="1"/>
    <col min="4112" max="4112" width="7.5703125" style="6" bestFit="1" customWidth="1"/>
    <col min="4113" max="4113" width="100.85546875" style="6" customWidth="1"/>
    <col min="4114" max="4114" width="82.85546875" style="6" customWidth="1"/>
    <col min="4115" max="4115" width="110.140625" style="6" customWidth="1"/>
    <col min="4116" max="4116" width="4.28515625" style="6" customWidth="1"/>
    <col min="4117" max="4117" width="0" style="6" hidden="1" customWidth="1"/>
    <col min="4118" max="4118" width="9.5703125" style="6" customWidth="1"/>
    <col min="4119" max="4119" width="26.28515625" style="6" customWidth="1"/>
    <col min="4120" max="4135" width="0" style="6" hidden="1" customWidth="1"/>
    <col min="4136" max="4136" width="40" style="6" customWidth="1"/>
    <col min="4137" max="4347" width="9.140625" style="6"/>
    <col min="4348" max="4348" width="32" style="6" customWidth="1"/>
    <col min="4349" max="4349" width="13.28515625" style="6" customWidth="1"/>
    <col min="4350" max="4351" width="5.28515625" style="6" customWidth="1"/>
    <col min="4352" max="4352" width="4.85546875" style="6" customWidth="1"/>
    <col min="4353" max="4353" width="7.28515625" style="6" customWidth="1"/>
    <col min="4354" max="4354" width="4.140625" style="6" customWidth="1"/>
    <col min="4355" max="4355" width="14.42578125" style="6" bestFit="1" customWidth="1"/>
    <col min="4356" max="4356" width="13.85546875" style="6" customWidth="1"/>
    <col min="4357" max="4357" width="14.42578125" style="6" customWidth="1"/>
    <col min="4358" max="4358" width="16.28515625" style="6" customWidth="1"/>
    <col min="4359" max="4359" width="15" style="6" customWidth="1"/>
    <col min="4360" max="4360" width="15.140625" style="6" customWidth="1"/>
    <col min="4361" max="4361" width="16.85546875" style="6" customWidth="1"/>
    <col min="4362" max="4362" width="15.140625" style="6" customWidth="1"/>
    <col min="4363" max="4363" width="35.140625" style="6" customWidth="1"/>
    <col min="4364" max="4364" width="21.85546875" style="6" customWidth="1"/>
    <col min="4365" max="4365" width="24.140625" style="6" bestFit="1" customWidth="1"/>
    <col min="4366" max="4366" width="12.85546875" style="6" bestFit="1" customWidth="1"/>
    <col min="4367" max="4367" width="9.42578125" style="6" bestFit="1" customWidth="1"/>
    <col min="4368" max="4368" width="7.5703125" style="6" bestFit="1" customWidth="1"/>
    <col min="4369" max="4369" width="100.85546875" style="6" customWidth="1"/>
    <col min="4370" max="4370" width="82.85546875" style="6" customWidth="1"/>
    <col min="4371" max="4371" width="110.140625" style="6" customWidth="1"/>
    <col min="4372" max="4372" width="4.28515625" style="6" customWidth="1"/>
    <col min="4373" max="4373" width="0" style="6" hidden="1" customWidth="1"/>
    <col min="4374" max="4374" width="9.5703125" style="6" customWidth="1"/>
    <col min="4375" max="4375" width="26.28515625" style="6" customWidth="1"/>
    <col min="4376" max="4391" width="0" style="6" hidden="1" customWidth="1"/>
    <col min="4392" max="4392" width="40" style="6" customWidth="1"/>
    <col min="4393" max="4603" width="9.140625" style="6"/>
    <col min="4604" max="4604" width="32" style="6" customWidth="1"/>
    <col min="4605" max="4605" width="13.28515625" style="6" customWidth="1"/>
    <col min="4606" max="4607" width="5.28515625" style="6" customWidth="1"/>
    <col min="4608" max="4608" width="4.85546875" style="6" customWidth="1"/>
    <col min="4609" max="4609" width="7.28515625" style="6" customWidth="1"/>
    <col min="4610" max="4610" width="4.140625" style="6" customWidth="1"/>
    <col min="4611" max="4611" width="14.42578125" style="6" bestFit="1" customWidth="1"/>
    <col min="4612" max="4612" width="13.85546875" style="6" customWidth="1"/>
    <col min="4613" max="4613" width="14.42578125" style="6" customWidth="1"/>
    <col min="4614" max="4614" width="16.28515625" style="6" customWidth="1"/>
    <col min="4615" max="4615" width="15" style="6" customWidth="1"/>
    <col min="4616" max="4616" width="15.140625" style="6" customWidth="1"/>
    <col min="4617" max="4617" width="16.85546875" style="6" customWidth="1"/>
    <col min="4618" max="4618" width="15.140625" style="6" customWidth="1"/>
    <col min="4619" max="4619" width="35.140625" style="6" customWidth="1"/>
    <col min="4620" max="4620" width="21.85546875" style="6" customWidth="1"/>
    <col min="4621" max="4621" width="24.140625" style="6" bestFit="1" customWidth="1"/>
    <col min="4622" max="4622" width="12.85546875" style="6" bestFit="1" customWidth="1"/>
    <col min="4623" max="4623" width="9.42578125" style="6" bestFit="1" customWidth="1"/>
    <col min="4624" max="4624" width="7.5703125" style="6" bestFit="1" customWidth="1"/>
    <col min="4625" max="4625" width="100.85546875" style="6" customWidth="1"/>
    <col min="4626" max="4626" width="82.85546875" style="6" customWidth="1"/>
    <col min="4627" max="4627" width="110.140625" style="6" customWidth="1"/>
    <col min="4628" max="4628" width="4.28515625" style="6" customWidth="1"/>
    <col min="4629" max="4629" width="0" style="6" hidden="1" customWidth="1"/>
    <col min="4630" max="4630" width="9.5703125" style="6" customWidth="1"/>
    <col min="4631" max="4631" width="26.28515625" style="6" customWidth="1"/>
    <col min="4632" max="4647" width="0" style="6" hidden="1" customWidth="1"/>
    <col min="4648" max="4648" width="40" style="6" customWidth="1"/>
    <col min="4649" max="4859" width="9.140625" style="6"/>
    <col min="4860" max="4860" width="32" style="6" customWidth="1"/>
    <col min="4861" max="4861" width="13.28515625" style="6" customWidth="1"/>
    <col min="4862" max="4863" width="5.28515625" style="6" customWidth="1"/>
    <col min="4864" max="4864" width="4.85546875" style="6" customWidth="1"/>
    <col min="4865" max="4865" width="7.28515625" style="6" customWidth="1"/>
    <col min="4866" max="4866" width="4.140625" style="6" customWidth="1"/>
    <col min="4867" max="4867" width="14.42578125" style="6" bestFit="1" customWidth="1"/>
    <col min="4868" max="4868" width="13.85546875" style="6" customWidth="1"/>
    <col min="4869" max="4869" width="14.42578125" style="6" customWidth="1"/>
    <col min="4870" max="4870" width="16.28515625" style="6" customWidth="1"/>
    <col min="4871" max="4871" width="15" style="6" customWidth="1"/>
    <col min="4872" max="4872" width="15.140625" style="6" customWidth="1"/>
    <col min="4873" max="4873" width="16.85546875" style="6" customWidth="1"/>
    <col min="4874" max="4874" width="15.140625" style="6" customWidth="1"/>
    <col min="4875" max="4875" width="35.140625" style="6" customWidth="1"/>
    <col min="4876" max="4876" width="21.85546875" style="6" customWidth="1"/>
    <col min="4877" max="4877" width="24.140625" style="6" bestFit="1" customWidth="1"/>
    <col min="4878" max="4878" width="12.85546875" style="6" bestFit="1" customWidth="1"/>
    <col min="4879" max="4879" width="9.42578125" style="6" bestFit="1" customWidth="1"/>
    <col min="4880" max="4880" width="7.5703125" style="6" bestFit="1" customWidth="1"/>
    <col min="4881" max="4881" width="100.85546875" style="6" customWidth="1"/>
    <col min="4882" max="4882" width="82.85546875" style="6" customWidth="1"/>
    <col min="4883" max="4883" width="110.140625" style="6" customWidth="1"/>
    <col min="4884" max="4884" width="4.28515625" style="6" customWidth="1"/>
    <col min="4885" max="4885" width="0" style="6" hidden="1" customWidth="1"/>
    <col min="4886" max="4886" width="9.5703125" style="6" customWidth="1"/>
    <col min="4887" max="4887" width="26.28515625" style="6" customWidth="1"/>
    <col min="4888" max="4903" width="0" style="6" hidden="1" customWidth="1"/>
    <col min="4904" max="4904" width="40" style="6" customWidth="1"/>
    <col min="4905" max="5115" width="9.140625" style="6"/>
    <col min="5116" max="5116" width="32" style="6" customWidth="1"/>
    <col min="5117" max="5117" width="13.28515625" style="6" customWidth="1"/>
    <col min="5118" max="5119" width="5.28515625" style="6" customWidth="1"/>
    <col min="5120" max="5120" width="4.85546875" style="6" customWidth="1"/>
    <col min="5121" max="5121" width="7.28515625" style="6" customWidth="1"/>
    <col min="5122" max="5122" width="4.140625" style="6" customWidth="1"/>
    <col min="5123" max="5123" width="14.42578125" style="6" bestFit="1" customWidth="1"/>
    <col min="5124" max="5124" width="13.85546875" style="6" customWidth="1"/>
    <col min="5125" max="5125" width="14.42578125" style="6" customWidth="1"/>
    <col min="5126" max="5126" width="16.28515625" style="6" customWidth="1"/>
    <col min="5127" max="5127" width="15" style="6" customWidth="1"/>
    <col min="5128" max="5128" width="15.140625" style="6" customWidth="1"/>
    <col min="5129" max="5129" width="16.85546875" style="6" customWidth="1"/>
    <col min="5130" max="5130" width="15.140625" style="6" customWidth="1"/>
    <col min="5131" max="5131" width="35.140625" style="6" customWidth="1"/>
    <col min="5132" max="5132" width="21.85546875" style="6" customWidth="1"/>
    <col min="5133" max="5133" width="24.140625" style="6" bestFit="1" customWidth="1"/>
    <col min="5134" max="5134" width="12.85546875" style="6" bestFit="1" customWidth="1"/>
    <col min="5135" max="5135" width="9.42578125" style="6" bestFit="1" customWidth="1"/>
    <col min="5136" max="5136" width="7.5703125" style="6" bestFit="1" customWidth="1"/>
    <col min="5137" max="5137" width="100.85546875" style="6" customWidth="1"/>
    <col min="5138" max="5138" width="82.85546875" style="6" customWidth="1"/>
    <col min="5139" max="5139" width="110.140625" style="6" customWidth="1"/>
    <col min="5140" max="5140" width="4.28515625" style="6" customWidth="1"/>
    <col min="5141" max="5141" width="0" style="6" hidden="1" customWidth="1"/>
    <col min="5142" max="5142" width="9.5703125" style="6" customWidth="1"/>
    <col min="5143" max="5143" width="26.28515625" style="6" customWidth="1"/>
    <col min="5144" max="5159" width="0" style="6" hidden="1" customWidth="1"/>
    <col min="5160" max="5160" width="40" style="6" customWidth="1"/>
    <col min="5161" max="5371" width="9.140625" style="6"/>
    <col min="5372" max="5372" width="32" style="6" customWidth="1"/>
    <col min="5373" max="5373" width="13.28515625" style="6" customWidth="1"/>
    <col min="5374" max="5375" width="5.28515625" style="6" customWidth="1"/>
    <col min="5376" max="5376" width="4.85546875" style="6" customWidth="1"/>
    <col min="5377" max="5377" width="7.28515625" style="6" customWidth="1"/>
    <col min="5378" max="5378" width="4.140625" style="6" customWidth="1"/>
    <col min="5379" max="5379" width="14.42578125" style="6" bestFit="1" customWidth="1"/>
    <col min="5380" max="5380" width="13.85546875" style="6" customWidth="1"/>
    <col min="5381" max="5381" width="14.42578125" style="6" customWidth="1"/>
    <col min="5382" max="5382" width="16.28515625" style="6" customWidth="1"/>
    <col min="5383" max="5383" width="15" style="6" customWidth="1"/>
    <col min="5384" max="5384" width="15.140625" style="6" customWidth="1"/>
    <col min="5385" max="5385" width="16.85546875" style="6" customWidth="1"/>
    <col min="5386" max="5386" width="15.140625" style="6" customWidth="1"/>
    <col min="5387" max="5387" width="35.140625" style="6" customWidth="1"/>
    <col min="5388" max="5388" width="21.85546875" style="6" customWidth="1"/>
    <col min="5389" max="5389" width="24.140625" style="6" bestFit="1" customWidth="1"/>
    <col min="5390" max="5390" width="12.85546875" style="6" bestFit="1" customWidth="1"/>
    <col min="5391" max="5391" width="9.42578125" style="6" bestFit="1" customWidth="1"/>
    <col min="5392" max="5392" width="7.5703125" style="6" bestFit="1" customWidth="1"/>
    <col min="5393" max="5393" width="100.85546875" style="6" customWidth="1"/>
    <col min="5394" max="5394" width="82.85546875" style="6" customWidth="1"/>
    <col min="5395" max="5395" width="110.140625" style="6" customWidth="1"/>
    <col min="5396" max="5396" width="4.28515625" style="6" customWidth="1"/>
    <col min="5397" max="5397" width="0" style="6" hidden="1" customWidth="1"/>
    <col min="5398" max="5398" width="9.5703125" style="6" customWidth="1"/>
    <col min="5399" max="5399" width="26.28515625" style="6" customWidth="1"/>
    <col min="5400" max="5415" width="0" style="6" hidden="1" customWidth="1"/>
    <col min="5416" max="5416" width="40" style="6" customWidth="1"/>
    <col min="5417" max="5627" width="9.140625" style="6"/>
    <col min="5628" max="5628" width="32" style="6" customWidth="1"/>
    <col min="5629" max="5629" width="13.28515625" style="6" customWidth="1"/>
    <col min="5630" max="5631" width="5.28515625" style="6" customWidth="1"/>
    <col min="5632" max="5632" width="4.85546875" style="6" customWidth="1"/>
    <col min="5633" max="5633" width="7.28515625" style="6" customWidth="1"/>
    <col min="5634" max="5634" width="4.140625" style="6" customWidth="1"/>
    <col min="5635" max="5635" width="14.42578125" style="6" bestFit="1" customWidth="1"/>
    <col min="5636" max="5636" width="13.85546875" style="6" customWidth="1"/>
    <col min="5637" max="5637" width="14.42578125" style="6" customWidth="1"/>
    <col min="5638" max="5638" width="16.28515625" style="6" customWidth="1"/>
    <col min="5639" max="5639" width="15" style="6" customWidth="1"/>
    <col min="5640" max="5640" width="15.140625" style="6" customWidth="1"/>
    <col min="5641" max="5641" width="16.85546875" style="6" customWidth="1"/>
    <col min="5642" max="5642" width="15.140625" style="6" customWidth="1"/>
    <col min="5643" max="5643" width="35.140625" style="6" customWidth="1"/>
    <col min="5644" max="5644" width="21.85546875" style="6" customWidth="1"/>
    <col min="5645" max="5645" width="24.140625" style="6" bestFit="1" customWidth="1"/>
    <col min="5646" max="5646" width="12.85546875" style="6" bestFit="1" customWidth="1"/>
    <col min="5647" max="5647" width="9.42578125" style="6" bestFit="1" customWidth="1"/>
    <col min="5648" max="5648" width="7.5703125" style="6" bestFit="1" customWidth="1"/>
    <col min="5649" max="5649" width="100.85546875" style="6" customWidth="1"/>
    <col min="5650" max="5650" width="82.85546875" style="6" customWidth="1"/>
    <col min="5651" max="5651" width="110.140625" style="6" customWidth="1"/>
    <col min="5652" max="5652" width="4.28515625" style="6" customWidth="1"/>
    <col min="5653" max="5653" width="0" style="6" hidden="1" customWidth="1"/>
    <col min="5654" max="5654" width="9.5703125" style="6" customWidth="1"/>
    <col min="5655" max="5655" width="26.28515625" style="6" customWidth="1"/>
    <col min="5656" max="5671" width="0" style="6" hidden="1" customWidth="1"/>
    <col min="5672" max="5672" width="40" style="6" customWidth="1"/>
    <col min="5673" max="5883" width="9.140625" style="6"/>
    <col min="5884" max="5884" width="32" style="6" customWidth="1"/>
    <col min="5885" max="5885" width="13.28515625" style="6" customWidth="1"/>
    <col min="5886" max="5887" width="5.28515625" style="6" customWidth="1"/>
    <col min="5888" max="5888" width="4.85546875" style="6" customWidth="1"/>
    <col min="5889" max="5889" width="7.28515625" style="6" customWidth="1"/>
    <col min="5890" max="5890" width="4.140625" style="6" customWidth="1"/>
    <col min="5891" max="5891" width="14.42578125" style="6" bestFit="1" customWidth="1"/>
    <col min="5892" max="5892" width="13.85546875" style="6" customWidth="1"/>
    <col min="5893" max="5893" width="14.42578125" style="6" customWidth="1"/>
    <col min="5894" max="5894" width="16.28515625" style="6" customWidth="1"/>
    <col min="5895" max="5895" width="15" style="6" customWidth="1"/>
    <col min="5896" max="5896" width="15.140625" style="6" customWidth="1"/>
    <col min="5897" max="5897" width="16.85546875" style="6" customWidth="1"/>
    <col min="5898" max="5898" width="15.140625" style="6" customWidth="1"/>
    <col min="5899" max="5899" width="35.140625" style="6" customWidth="1"/>
    <col min="5900" max="5900" width="21.85546875" style="6" customWidth="1"/>
    <col min="5901" max="5901" width="24.140625" style="6" bestFit="1" customWidth="1"/>
    <col min="5902" max="5902" width="12.85546875" style="6" bestFit="1" customWidth="1"/>
    <col min="5903" max="5903" width="9.42578125" style="6" bestFit="1" customWidth="1"/>
    <col min="5904" max="5904" width="7.5703125" style="6" bestFit="1" customWidth="1"/>
    <col min="5905" max="5905" width="100.85546875" style="6" customWidth="1"/>
    <col min="5906" max="5906" width="82.85546875" style="6" customWidth="1"/>
    <col min="5907" max="5907" width="110.140625" style="6" customWidth="1"/>
    <col min="5908" max="5908" width="4.28515625" style="6" customWidth="1"/>
    <col min="5909" max="5909" width="0" style="6" hidden="1" customWidth="1"/>
    <col min="5910" max="5910" width="9.5703125" style="6" customWidth="1"/>
    <col min="5911" max="5911" width="26.28515625" style="6" customWidth="1"/>
    <col min="5912" max="5927" width="0" style="6" hidden="1" customWidth="1"/>
    <col min="5928" max="5928" width="40" style="6" customWidth="1"/>
    <col min="5929" max="6139" width="9.140625" style="6"/>
    <col min="6140" max="6140" width="32" style="6" customWidth="1"/>
    <col min="6141" max="6141" width="13.28515625" style="6" customWidth="1"/>
    <col min="6142" max="6143" width="5.28515625" style="6" customWidth="1"/>
    <col min="6144" max="6144" width="4.85546875" style="6" customWidth="1"/>
    <col min="6145" max="6145" width="7.28515625" style="6" customWidth="1"/>
    <col min="6146" max="6146" width="4.140625" style="6" customWidth="1"/>
    <col min="6147" max="6147" width="14.42578125" style="6" bestFit="1" customWidth="1"/>
    <col min="6148" max="6148" width="13.85546875" style="6" customWidth="1"/>
    <col min="6149" max="6149" width="14.42578125" style="6" customWidth="1"/>
    <col min="6150" max="6150" width="16.28515625" style="6" customWidth="1"/>
    <col min="6151" max="6151" width="15" style="6" customWidth="1"/>
    <col min="6152" max="6152" width="15.140625" style="6" customWidth="1"/>
    <col min="6153" max="6153" width="16.85546875" style="6" customWidth="1"/>
    <col min="6154" max="6154" width="15.140625" style="6" customWidth="1"/>
    <col min="6155" max="6155" width="35.140625" style="6" customWidth="1"/>
    <col min="6156" max="6156" width="21.85546875" style="6" customWidth="1"/>
    <col min="6157" max="6157" width="24.140625" style="6" bestFit="1" customWidth="1"/>
    <col min="6158" max="6158" width="12.85546875" style="6" bestFit="1" customWidth="1"/>
    <col min="6159" max="6159" width="9.42578125" style="6" bestFit="1" customWidth="1"/>
    <col min="6160" max="6160" width="7.5703125" style="6" bestFit="1" customWidth="1"/>
    <col min="6161" max="6161" width="100.85546875" style="6" customWidth="1"/>
    <col min="6162" max="6162" width="82.85546875" style="6" customWidth="1"/>
    <col min="6163" max="6163" width="110.140625" style="6" customWidth="1"/>
    <col min="6164" max="6164" width="4.28515625" style="6" customWidth="1"/>
    <col min="6165" max="6165" width="0" style="6" hidden="1" customWidth="1"/>
    <col min="6166" max="6166" width="9.5703125" style="6" customWidth="1"/>
    <col min="6167" max="6167" width="26.28515625" style="6" customWidth="1"/>
    <col min="6168" max="6183" width="0" style="6" hidden="1" customWidth="1"/>
    <col min="6184" max="6184" width="40" style="6" customWidth="1"/>
    <col min="6185" max="6395" width="9.140625" style="6"/>
    <col min="6396" max="6396" width="32" style="6" customWidth="1"/>
    <col min="6397" max="6397" width="13.28515625" style="6" customWidth="1"/>
    <col min="6398" max="6399" width="5.28515625" style="6" customWidth="1"/>
    <col min="6400" max="6400" width="4.85546875" style="6" customWidth="1"/>
    <col min="6401" max="6401" width="7.28515625" style="6" customWidth="1"/>
    <col min="6402" max="6402" width="4.140625" style="6" customWidth="1"/>
    <col min="6403" max="6403" width="14.42578125" style="6" bestFit="1" customWidth="1"/>
    <col min="6404" max="6404" width="13.85546875" style="6" customWidth="1"/>
    <col min="6405" max="6405" width="14.42578125" style="6" customWidth="1"/>
    <col min="6406" max="6406" width="16.28515625" style="6" customWidth="1"/>
    <col min="6407" max="6407" width="15" style="6" customWidth="1"/>
    <col min="6408" max="6408" width="15.140625" style="6" customWidth="1"/>
    <col min="6409" max="6409" width="16.85546875" style="6" customWidth="1"/>
    <col min="6410" max="6410" width="15.140625" style="6" customWidth="1"/>
    <col min="6411" max="6411" width="35.140625" style="6" customWidth="1"/>
    <col min="6412" max="6412" width="21.85546875" style="6" customWidth="1"/>
    <col min="6413" max="6413" width="24.140625" style="6" bestFit="1" customWidth="1"/>
    <col min="6414" max="6414" width="12.85546875" style="6" bestFit="1" customWidth="1"/>
    <col min="6415" max="6415" width="9.42578125" style="6" bestFit="1" customWidth="1"/>
    <col min="6416" max="6416" width="7.5703125" style="6" bestFit="1" customWidth="1"/>
    <col min="6417" max="6417" width="100.85546875" style="6" customWidth="1"/>
    <col min="6418" max="6418" width="82.85546875" style="6" customWidth="1"/>
    <col min="6419" max="6419" width="110.140625" style="6" customWidth="1"/>
    <col min="6420" max="6420" width="4.28515625" style="6" customWidth="1"/>
    <col min="6421" max="6421" width="0" style="6" hidden="1" customWidth="1"/>
    <col min="6422" max="6422" width="9.5703125" style="6" customWidth="1"/>
    <col min="6423" max="6423" width="26.28515625" style="6" customWidth="1"/>
    <col min="6424" max="6439" width="0" style="6" hidden="1" customWidth="1"/>
    <col min="6440" max="6440" width="40" style="6" customWidth="1"/>
    <col min="6441" max="6651" width="9.140625" style="6"/>
    <col min="6652" max="6652" width="32" style="6" customWidth="1"/>
    <col min="6653" max="6653" width="13.28515625" style="6" customWidth="1"/>
    <col min="6654" max="6655" width="5.28515625" style="6" customWidth="1"/>
    <col min="6656" max="6656" width="4.85546875" style="6" customWidth="1"/>
    <col min="6657" max="6657" width="7.28515625" style="6" customWidth="1"/>
    <col min="6658" max="6658" width="4.140625" style="6" customWidth="1"/>
    <col min="6659" max="6659" width="14.42578125" style="6" bestFit="1" customWidth="1"/>
    <col min="6660" max="6660" width="13.85546875" style="6" customWidth="1"/>
    <col min="6661" max="6661" width="14.42578125" style="6" customWidth="1"/>
    <col min="6662" max="6662" width="16.28515625" style="6" customWidth="1"/>
    <col min="6663" max="6663" width="15" style="6" customWidth="1"/>
    <col min="6664" max="6664" width="15.140625" style="6" customWidth="1"/>
    <col min="6665" max="6665" width="16.85546875" style="6" customWidth="1"/>
    <col min="6666" max="6666" width="15.140625" style="6" customWidth="1"/>
    <col min="6667" max="6667" width="35.140625" style="6" customWidth="1"/>
    <col min="6668" max="6668" width="21.85546875" style="6" customWidth="1"/>
    <col min="6669" max="6669" width="24.140625" style="6" bestFit="1" customWidth="1"/>
    <col min="6670" max="6670" width="12.85546875" style="6" bestFit="1" customWidth="1"/>
    <col min="6671" max="6671" width="9.42578125" style="6" bestFit="1" customWidth="1"/>
    <col min="6672" max="6672" width="7.5703125" style="6" bestFit="1" customWidth="1"/>
    <col min="6673" max="6673" width="100.85546875" style="6" customWidth="1"/>
    <col min="6674" max="6674" width="82.85546875" style="6" customWidth="1"/>
    <col min="6675" max="6675" width="110.140625" style="6" customWidth="1"/>
    <col min="6676" max="6676" width="4.28515625" style="6" customWidth="1"/>
    <col min="6677" max="6677" width="0" style="6" hidden="1" customWidth="1"/>
    <col min="6678" max="6678" width="9.5703125" style="6" customWidth="1"/>
    <col min="6679" max="6679" width="26.28515625" style="6" customWidth="1"/>
    <col min="6680" max="6695" width="0" style="6" hidden="1" customWidth="1"/>
    <col min="6696" max="6696" width="40" style="6" customWidth="1"/>
    <col min="6697" max="6907" width="9.140625" style="6"/>
    <col min="6908" max="6908" width="32" style="6" customWidth="1"/>
    <col min="6909" max="6909" width="13.28515625" style="6" customWidth="1"/>
    <col min="6910" max="6911" width="5.28515625" style="6" customWidth="1"/>
    <col min="6912" max="6912" width="4.85546875" style="6" customWidth="1"/>
    <col min="6913" max="6913" width="7.28515625" style="6" customWidth="1"/>
    <col min="6914" max="6914" width="4.140625" style="6" customWidth="1"/>
    <col min="6915" max="6915" width="14.42578125" style="6" bestFit="1" customWidth="1"/>
    <col min="6916" max="6916" width="13.85546875" style="6" customWidth="1"/>
    <col min="6917" max="6917" width="14.42578125" style="6" customWidth="1"/>
    <col min="6918" max="6918" width="16.28515625" style="6" customWidth="1"/>
    <col min="6919" max="6919" width="15" style="6" customWidth="1"/>
    <col min="6920" max="6920" width="15.140625" style="6" customWidth="1"/>
    <col min="6921" max="6921" width="16.85546875" style="6" customWidth="1"/>
    <col min="6922" max="6922" width="15.140625" style="6" customWidth="1"/>
    <col min="6923" max="6923" width="35.140625" style="6" customWidth="1"/>
    <col min="6924" max="6924" width="21.85546875" style="6" customWidth="1"/>
    <col min="6925" max="6925" width="24.140625" style="6" bestFit="1" customWidth="1"/>
    <col min="6926" max="6926" width="12.85546875" style="6" bestFit="1" customWidth="1"/>
    <col min="6927" max="6927" width="9.42578125" style="6" bestFit="1" customWidth="1"/>
    <col min="6928" max="6928" width="7.5703125" style="6" bestFit="1" customWidth="1"/>
    <col min="6929" max="6929" width="100.85546875" style="6" customWidth="1"/>
    <col min="6930" max="6930" width="82.85546875" style="6" customWidth="1"/>
    <col min="6931" max="6931" width="110.140625" style="6" customWidth="1"/>
    <col min="6932" max="6932" width="4.28515625" style="6" customWidth="1"/>
    <col min="6933" max="6933" width="0" style="6" hidden="1" customWidth="1"/>
    <col min="6934" max="6934" width="9.5703125" style="6" customWidth="1"/>
    <col min="6935" max="6935" width="26.28515625" style="6" customWidth="1"/>
    <col min="6936" max="6951" width="0" style="6" hidden="1" customWidth="1"/>
    <col min="6952" max="6952" width="40" style="6" customWidth="1"/>
    <col min="6953" max="7163" width="9.140625" style="6"/>
    <col min="7164" max="7164" width="32" style="6" customWidth="1"/>
    <col min="7165" max="7165" width="13.28515625" style="6" customWidth="1"/>
    <col min="7166" max="7167" width="5.28515625" style="6" customWidth="1"/>
    <col min="7168" max="7168" width="4.85546875" style="6" customWidth="1"/>
    <col min="7169" max="7169" width="7.28515625" style="6" customWidth="1"/>
    <col min="7170" max="7170" width="4.140625" style="6" customWidth="1"/>
    <col min="7171" max="7171" width="14.42578125" style="6" bestFit="1" customWidth="1"/>
    <col min="7172" max="7172" width="13.85546875" style="6" customWidth="1"/>
    <col min="7173" max="7173" width="14.42578125" style="6" customWidth="1"/>
    <col min="7174" max="7174" width="16.28515625" style="6" customWidth="1"/>
    <col min="7175" max="7175" width="15" style="6" customWidth="1"/>
    <col min="7176" max="7176" width="15.140625" style="6" customWidth="1"/>
    <col min="7177" max="7177" width="16.85546875" style="6" customWidth="1"/>
    <col min="7178" max="7178" width="15.140625" style="6" customWidth="1"/>
    <col min="7179" max="7179" width="35.140625" style="6" customWidth="1"/>
    <col min="7180" max="7180" width="21.85546875" style="6" customWidth="1"/>
    <col min="7181" max="7181" width="24.140625" style="6" bestFit="1" customWidth="1"/>
    <col min="7182" max="7182" width="12.85546875" style="6" bestFit="1" customWidth="1"/>
    <col min="7183" max="7183" width="9.42578125" style="6" bestFit="1" customWidth="1"/>
    <col min="7184" max="7184" width="7.5703125" style="6" bestFit="1" customWidth="1"/>
    <col min="7185" max="7185" width="100.85546875" style="6" customWidth="1"/>
    <col min="7186" max="7186" width="82.85546875" style="6" customWidth="1"/>
    <col min="7187" max="7187" width="110.140625" style="6" customWidth="1"/>
    <col min="7188" max="7188" width="4.28515625" style="6" customWidth="1"/>
    <col min="7189" max="7189" width="0" style="6" hidden="1" customWidth="1"/>
    <col min="7190" max="7190" width="9.5703125" style="6" customWidth="1"/>
    <col min="7191" max="7191" width="26.28515625" style="6" customWidth="1"/>
    <col min="7192" max="7207" width="0" style="6" hidden="1" customWidth="1"/>
    <col min="7208" max="7208" width="40" style="6" customWidth="1"/>
    <col min="7209" max="7419" width="9.140625" style="6"/>
    <col min="7420" max="7420" width="32" style="6" customWidth="1"/>
    <col min="7421" max="7421" width="13.28515625" style="6" customWidth="1"/>
    <col min="7422" max="7423" width="5.28515625" style="6" customWidth="1"/>
    <col min="7424" max="7424" width="4.85546875" style="6" customWidth="1"/>
    <col min="7425" max="7425" width="7.28515625" style="6" customWidth="1"/>
    <col min="7426" max="7426" width="4.140625" style="6" customWidth="1"/>
    <col min="7427" max="7427" width="14.42578125" style="6" bestFit="1" customWidth="1"/>
    <col min="7428" max="7428" width="13.85546875" style="6" customWidth="1"/>
    <col min="7429" max="7429" width="14.42578125" style="6" customWidth="1"/>
    <col min="7430" max="7430" width="16.28515625" style="6" customWidth="1"/>
    <col min="7431" max="7431" width="15" style="6" customWidth="1"/>
    <col min="7432" max="7432" width="15.140625" style="6" customWidth="1"/>
    <col min="7433" max="7433" width="16.85546875" style="6" customWidth="1"/>
    <col min="7434" max="7434" width="15.140625" style="6" customWidth="1"/>
    <col min="7435" max="7435" width="35.140625" style="6" customWidth="1"/>
    <col min="7436" max="7436" width="21.85546875" style="6" customWidth="1"/>
    <col min="7437" max="7437" width="24.140625" style="6" bestFit="1" customWidth="1"/>
    <col min="7438" max="7438" width="12.85546875" style="6" bestFit="1" customWidth="1"/>
    <col min="7439" max="7439" width="9.42578125" style="6" bestFit="1" customWidth="1"/>
    <col min="7440" max="7440" width="7.5703125" style="6" bestFit="1" customWidth="1"/>
    <col min="7441" max="7441" width="100.85546875" style="6" customWidth="1"/>
    <col min="7442" max="7442" width="82.85546875" style="6" customWidth="1"/>
    <col min="7443" max="7443" width="110.140625" style="6" customWidth="1"/>
    <col min="7444" max="7444" width="4.28515625" style="6" customWidth="1"/>
    <col min="7445" max="7445" width="0" style="6" hidden="1" customWidth="1"/>
    <col min="7446" max="7446" width="9.5703125" style="6" customWidth="1"/>
    <col min="7447" max="7447" width="26.28515625" style="6" customWidth="1"/>
    <col min="7448" max="7463" width="0" style="6" hidden="1" customWidth="1"/>
    <col min="7464" max="7464" width="40" style="6" customWidth="1"/>
    <col min="7465" max="7675" width="9.140625" style="6"/>
    <col min="7676" max="7676" width="32" style="6" customWidth="1"/>
    <col min="7677" max="7677" width="13.28515625" style="6" customWidth="1"/>
    <col min="7678" max="7679" width="5.28515625" style="6" customWidth="1"/>
    <col min="7680" max="7680" width="4.85546875" style="6" customWidth="1"/>
    <col min="7681" max="7681" width="7.28515625" style="6" customWidth="1"/>
    <col min="7682" max="7682" width="4.140625" style="6" customWidth="1"/>
    <col min="7683" max="7683" width="14.42578125" style="6" bestFit="1" customWidth="1"/>
    <col min="7684" max="7684" width="13.85546875" style="6" customWidth="1"/>
    <col min="7685" max="7685" width="14.42578125" style="6" customWidth="1"/>
    <col min="7686" max="7686" width="16.28515625" style="6" customWidth="1"/>
    <col min="7687" max="7687" width="15" style="6" customWidth="1"/>
    <col min="7688" max="7688" width="15.140625" style="6" customWidth="1"/>
    <col min="7689" max="7689" width="16.85546875" style="6" customWidth="1"/>
    <col min="7690" max="7690" width="15.140625" style="6" customWidth="1"/>
    <col min="7691" max="7691" width="35.140625" style="6" customWidth="1"/>
    <col min="7692" max="7692" width="21.85546875" style="6" customWidth="1"/>
    <col min="7693" max="7693" width="24.140625" style="6" bestFit="1" customWidth="1"/>
    <col min="7694" max="7694" width="12.85546875" style="6" bestFit="1" customWidth="1"/>
    <col min="7695" max="7695" width="9.42578125" style="6" bestFit="1" customWidth="1"/>
    <col min="7696" max="7696" width="7.5703125" style="6" bestFit="1" customWidth="1"/>
    <col min="7697" max="7697" width="100.85546875" style="6" customWidth="1"/>
    <col min="7698" max="7698" width="82.85546875" style="6" customWidth="1"/>
    <col min="7699" max="7699" width="110.140625" style="6" customWidth="1"/>
    <col min="7700" max="7700" width="4.28515625" style="6" customWidth="1"/>
    <col min="7701" max="7701" width="0" style="6" hidden="1" customWidth="1"/>
    <col min="7702" max="7702" width="9.5703125" style="6" customWidth="1"/>
    <col min="7703" max="7703" width="26.28515625" style="6" customWidth="1"/>
    <col min="7704" max="7719" width="0" style="6" hidden="1" customWidth="1"/>
    <col min="7720" max="7720" width="40" style="6" customWidth="1"/>
    <col min="7721" max="7931" width="9.140625" style="6"/>
    <col min="7932" max="7932" width="32" style="6" customWidth="1"/>
    <col min="7933" max="7933" width="13.28515625" style="6" customWidth="1"/>
    <col min="7934" max="7935" width="5.28515625" style="6" customWidth="1"/>
    <col min="7936" max="7936" width="4.85546875" style="6" customWidth="1"/>
    <col min="7937" max="7937" width="7.28515625" style="6" customWidth="1"/>
    <col min="7938" max="7938" width="4.140625" style="6" customWidth="1"/>
    <col min="7939" max="7939" width="14.42578125" style="6" bestFit="1" customWidth="1"/>
    <col min="7940" max="7940" width="13.85546875" style="6" customWidth="1"/>
    <col min="7941" max="7941" width="14.42578125" style="6" customWidth="1"/>
    <col min="7942" max="7942" width="16.28515625" style="6" customWidth="1"/>
    <col min="7943" max="7943" width="15" style="6" customWidth="1"/>
    <col min="7944" max="7944" width="15.140625" style="6" customWidth="1"/>
    <col min="7945" max="7945" width="16.85546875" style="6" customWidth="1"/>
    <col min="7946" max="7946" width="15.140625" style="6" customWidth="1"/>
    <col min="7947" max="7947" width="35.140625" style="6" customWidth="1"/>
    <col min="7948" max="7948" width="21.85546875" style="6" customWidth="1"/>
    <col min="7949" max="7949" width="24.140625" style="6" bestFit="1" customWidth="1"/>
    <col min="7950" max="7950" width="12.85546875" style="6" bestFit="1" customWidth="1"/>
    <col min="7951" max="7951" width="9.42578125" style="6" bestFit="1" customWidth="1"/>
    <col min="7952" max="7952" width="7.5703125" style="6" bestFit="1" customWidth="1"/>
    <col min="7953" max="7953" width="100.85546875" style="6" customWidth="1"/>
    <col min="7954" max="7954" width="82.85546875" style="6" customWidth="1"/>
    <col min="7955" max="7955" width="110.140625" style="6" customWidth="1"/>
    <col min="7956" max="7956" width="4.28515625" style="6" customWidth="1"/>
    <col min="7957" max="7957" width="0" style="6" hidden="1" customWidth="1"/>
    <col min="7958" max="7958" width="9.5703125" style="6" customWidth="1"/>
    <col min="7959" max="7959" width="26.28515625" style="6" customWidth="1"/>
    <col min="7960" max="7975" width="0" style="6" hidden="1" customWidth="1"/>
    <col min="7976" max="7976" width="40" style="6" customWidth="1"/>
    <col min="7977" max="8187" width="9.140625" style="6"/>
    <col min="8188" max="8188" width="32" style="6" customWidth="1"/>
    <col min="8189" max="8189" width="13.28515625" style="6" customWidth="1"/>
    <col min="8190" max="8191" width="5.28515625" style="6" customWidth="1"/>
    <col min="8192" max="8192" width="4.85546875" style="6" customWidth="1"/>
    <col min="8193" max="8193" width="7.28515625" style="6" customWidth="1"/>
    <col min="8194" max="8194" width="4.140625" style="6" customWidth="1"/>
    <col min="8195" max="8195" width="14.42578125" style="6" bestFit="1" customWidth="1"/>
    <col min="8196" max="8196" width="13.85546875" style="6" customWidth="1"/>
    <col min="8197" max="8197" width="14.42578125" style="6" customWidth="1"/>
    <col min="8198" max="8198" width="16.28515625" style="6" customWidth="1"/>
    <col min="8199" max="8199" width="15" style="6" customWidth="1"/>
    <col min="8200" max="8200" width="15.140625" style="6" customWidth="1"/>
    <col min="8201" max="8201" width="16.85546875" style="6" customWidth="1"/>
    <col min="8202" max="8202" width="15.140625" style="6" customWidth="1"/>
    <col min="8203" max="8203" width="35.140625" style="6" customWidth="1"/>
    <col min="8204" max="8204" width="21.85546875" style="6" customWidth="1"/>
    <col min="8205" max="8205" width="24.140625" style="6" bestFit="1" customWidth="1"/>
    <col min="8206" max="8206" width="12.85546875" style="6" bestFit="1" customWidth="1"/>
    <col min="8207" max="8207" width="9.42578125" style="6" bestFit="1" customWidth="1"/>
    <col min="8208" max="8208" width="7.5703125" style="6" bestFit="1" customWidth="1"/>
    <col min="8209" max="8209" width="100.85546875" style="6" customWidth="1"/>
    <col min="8210" max="8210" width="82.85546875" style="6" customWidth="1"/>
    <col min="8211" max="8211" width="110.140625" style="6" customWidth="1"/>
    <col min="8212" max="8212" width="4.28515625" style="6" customWidth="1"/>
    <col min="8213" max="8213" width="0" style="6" hidden="1" customWidth="1"/>
    <col min="8214" max="8214" width="9.5703125" style="6" customWidth="1"/>
    <col min="8215" max="8215" width="26.28515625" style="6" customWidth="1"/>
    <col min="8216" max="8231" width="0" style="6" hidden="1" customWidth="1"/>
    <col min="8232" max="8232" width="40" style="6" customWidth="1"/>
    <col min="8233" max="8443" width="9.140625" style="6"/>
    <col min="8444" max="8444" width="32" style="6" customWidth="1"/>
    <col min="8445" max="8445" width="13.28515625" style="6" customWidth="1"/>
    <col min="8446" max="8447" width="5.28515625" style="6" customWidth="1"/>
    <col min="8448" max="8448" width="4.85546875" style="6" customWidth="1"/>
    <col min="8449" max="8449" width="7.28515625" style="6" customWidth="1"/>
    <col min="8450" max="8450" width="4.140625" style="6" customWidth="1"/>
    <col min="8451" max="8451" width="14.42578125" style="6" bestFit="1" customWidth="1"/>
    <col min="8452" max="8452" width="13.85546875" style="6" customWidth="1"/>
    <col min="8453" max="8453" width="14.42578125" style="6" customWidth="1"/>
    <col min="8454" max="8454" width="16.28515625" style="6" customWidth="1"/>
    <col min="8455" max="8455" width="15" style="6" customWidth="1"/>
    <col min="8456" max="8456" width="15.140625" style="6" customWidth="1"/>
    <col min="8457" max="8457" width="16.85546875" style="6" customWidth="1"/>
    <col min="8458" max="8458" width="15.140625" style="6" customWidth="1"/>
    <col min="8459" max="8459" width="35.140625" style="6" customWidth="1"/>
    <col min="8460" max="8460" width="21.85546875" style="6" customWidth="1"/>
    <col min="8461" max="8461" width="24.140625" style="6" bestFit="1" customWidth="1"/>
    <col min="8462" max="8462" width="12.85546875" style="6" bestFit="1" customWidth="1"/>
    <col min="8463" max="8463" width="9.42578125" style="6" bestFit="1" customWidth="1"/>
    <col min="8464" max="8464" width="7.5703125" style="6" bestFit="1" customWidth="1"/>
    <col min="8465" max="8465" width="100.85546875" style="6" customWidth="1"/>
    <col min="8466" max="8466" width="82.85546875" style="6" customWidth="1"/>
    <col min="8467" max="8467" width="110.140625" style="6" customWidth="1"/>
    <col min="8468" max="8468" width="4.28515625" style="6" customWidth="1"/>
    <col min="8469" max="8469" width="0" style="6" hidden="1" customWidth="1"/>
    <col min="8470" max="8470" width="9.5703125" style="6" customWidth="1"/>
    <col min="8471" max="8471" width="26.28515625" style="6" customWidth="1"/>
    <col min="8472" max="8487" width="0" style="6" hidden="1" customWidth="1"/>
    <col min="8488" max="8488" width="40" style="6" customWidth="1"/>
    <col min="8489" max="8699" width="9.140625" style="6"/>
    <col min="8700" max="8700" width="32" style="6" customWidth="1"/>
    <col min="8701" max="8701" width="13.28515625" style="6" customWidth="1"/>
    <col min="8702" max="8703" width="5.28515625" style="6" customWidth="1"/>
    <col min="8704" max="8704" width="4.85546875" style="6" customWidth="1"/>
    <col min="8705" max="8705" width="7.28515625" style="6" customWidth="1"/>
    <col min="8706" max="8706" width="4.140625" style="6" customWidth="1"/>
    <col min="8707" max="8707" width="14.42578125" style="6" bestFit="1" customWidth="1"/>
    <col min="8708" max="8708" width="13.85546875" style="6" customWidth="1"/>
    <col min="8709" max="8709" width="14.42578125" style="6" customWidth="1"/>
    <col min="8710" max="8710" width="16.28515625" style="6" customWidth="1"/>
    <col min="8711" max="8711" width="15" style="6" customWidth="1"/>
    <col min="8712" max="8712" width="15.140625" style="6" customWidth="1"/>
    <col min="8713" max="8713" width="16.85546875" style="6" customWidth="1"/>
    <col min="8714" max="8714" width="15.140625" style="6" customWidth="1"/>
    <col min="8715" max="8715" width="35.140625" style="6" customWidth="1"/>
    <col min="8716" max="8716" width="21.85546875" style="6" customWidth="1"/>
    <col min="8717" max="8717" width="24.140625" style="6" bestFit="1" customWidth="1"/>
    <col min="8718" max="8718" width="12.85546875" style="6" bestFit="1" customWidth="1"/>
    <col min="8719" max="8719" width="9.42578125" style="6" bestFit="1" customWidth="1"/>
    <col min="8720" max="8720" width="7.5703125" style="6" bestFit="1" customWidth="1"/>
    <col min="8721" max="8721" width="100.85546875" style="6" customWidth="1"/>
    <col min="8722" max="8722" width="82.85546875" style="6" customWidth="1"/>
    <col min="8723" max="8723" width="110.140625" style="6" customWidth="1"/>
    <col min="8724" max="8724" width="4.28515625" style="6" customWidth="1"/>
    <col min="8725" max="8725" width="0" style="6" hidden="1" customWidth="1"/>
    <col min="8726" max="8726" width="9.5703125" style="6" customWidth="1"/>
    <col min="8727" max="8727" width="26.28515625" style="6" customWidth="1"/>
    <col min="8728" max="8743" width="0" style="6" hidden="1" customWidth="1"/>
    <col min="8744" max="8744" width="40" style="6" customWidth="1"/>
    <col min="8745" max="8955" width="9.140625" style="6"/>
    <col min="8956" max="8956" width="32" style="6" customWidth="1"/>
    <col min="8957" max="8957" width="13.28515625" style="6" customWidth="1"/>
    <col min="8958" max="8959" width="5.28515625" style="6" customWidth="1"/>
    <col min="8960" max="8960" width="4.85546875" style="6" customWidth="1"/>
    <col min="8961" max="8961" width="7.28515625" style="6" customWidth="1"/>
    <col min="8962" max="8962" width="4.140625" style="6" customWidth="1"/>
    <col min="8963" max="8963" width="14.42578125" style="6" bestFit="1" customWidth="1"/>
    <col min="8964" max="8964" width="13.85546875" style="6" customWidth="1"/>
    <col min="8965" max="8965" width="14.42578125" style="6" customWidth="1"/>
    <col min="8966" max="8966" width="16.28515625" style="6" customWidth="1"/>
    <col min="8967" max="8967" width="15" style="6" customWidth="1"/>
    <col min="8968" max="8968" width="15.140625" style="6" customWidth="1"/>
    <col min="8969" max="8969" width="16.85546875" style="6" customWidth="1"/>
    <col min="8970" max="8970" width="15.140625" style="6" customWidth="1"/>
    <col min="8971" max="8971" width="35.140625" style="6" customWidth="1"/>
    <col min="8972" max="8972" width="21.85546875" style="6" customWidth="1"/>
    <col min="8973" max="8973" width="24.140625" style="6" bestFit="1" customWidth="1"/>
    <col min="8974" max="8974" width="12.85546875" style="6" bestFit="1" customWidth="1"/>
    <col min="8975" max="8975" width="9.42578125" style="6" bestFit="1" customWidth="1"/>
    <col min="8976" max="8976" width="7.5703125" style="6" bestFit="1" customWidth="1"/>
    <col min="8977" max="8977" width="100.85546875" style="6" customWidth="1"/>
    <col min="8978" max="8978" width="82.85546875" style="6" customWidth="1"/>
    <col min="8979" max="8979" width="110.140625" style="6" customWidth="1"/>
    <col min="8980" max="8980" width="4.28515625" style="6" customWidth="1"/>
    <col min="8981" max="8981" width="0" style="6" hidden="1" customWidth="1"/>
    <col min="8982" max="8982" width="9.5703125" style="6" customWidth="1"/>
    <col min="8983" max="8983" width="26.28515625" style="6" customWidth="1"/>
    <col min="8984" max="8999" width="0" style="6" hidden="1" customWidth="1"/>
    <col min="9000" max="9000" width="40" style="6" customWidth="1"/>
    <col min="9001" max="9211" width="9.140625" style="6"/>
    <col min="9212" max="9212" width="32" style="6" customWidth="1"/>
    <col min="9213" max="9213" width="13.28515625" style="6" customWidth="1"/>
    <col min="9214" max="9215" width="5.28515625" style="6" customWidth="1"/>
    <col min="9216" max="9216" width="4.85546875" style="6" customWidth="1"/>
    <col min="9217" max="9217" width="7.28515625" style="6" customWidth="1"/>
    <col min="9218" max="9218" width="4.140625" style="6" customWidth="1"/>
    <col min="9219" max="9219" width="14.42578125" style="6" bestFit="1" customWidth="1"/>
    <col min="9220" max="9220" width="13.85546875" style="6" customWidth="1"/>
    <col min="9221" max="9221" width="14.42578125" style="6" customWidth="1"/>
    <col min="9222" max="9222" width="16.28515625" style="6" customWidth="1"/>
    <col min="9223" max="9223" width="15" style="6" customWidth="1"/>
    <col min="9224" max="9224" width="15.140625" style="6" customWidth="1"/>
    <col min="9225" max="9225" width="16.85546875" style="6" customWidth="1"/>
    <col min="9226" max="9226" width="15.140625" style="6" customWidth="1"/>
    <col min="9227" max="9227" width="35.140625" style="6" customWidth="1"/>
    <col min="9228" max="9228" width="21.85546875" style="6" customWidth="1"/>
    <col min="9229" max="9229" width="24.140625" style="6" bestFit="1" customWidth="1"/>
    <col min="9230" max="9230" width="12.85546875" style="6" bestFit="1" customWidth="1"/>
    <col min="9231" max="9231" width="9.42578125" style="6" bestFit="1" customWidth="1"/>
    <col min="9232" max="9232" width="7.5703125" style="6" bestFit="1" customWidth="1"/>
    <col min="9233" max="9233" width="100.85546875" style="6" customWidth="1"/>
    <col min="9234" max="9234" width="82.85546875" style="6" customWidth="1"/>
    <col min="9235" max="9235" width="110.140625" style="6" customWidth="1"/>
    <col min="9236" max="9236" width="4.28515625" style="6" customWidth="1"/>
    <col min="9237" max="9237" width="0" style="6" hidden="1" customWidth="1"/>
    <col min="9238" max="9238" width="9.5703125" style="6" customWidth="1"/>
    <col min="9239" max="9239" width="26.28515625" style="6" customWidth="1"/>
    <col min="9240" max="9255" width="0" style="6" hidden="1" customWidth="1"/>
    <col min="9256" max="9256" width="40" style="6" customWidth="1"/>
    <col min="9257" max="9467" width="9.140625" style="6"/>
    <col min="9468" max="9468" width="32" style="6" customWidth="1"/>
    <col min="9469" max="9469" width="13.28515625" style="6" customWidth="1"/>
    <col min="9470" max="9471" width="5.28515625" style="6" customWidth="1"/>
    <col min="9472" max="9472" width="4.85546875" style="6" customWidth="1"/>
    <col min="9473" max="9473" width="7.28515625" style="6" customWidth="1"/>
    <col min="9474" max="9474" width="4.140625" style="6" customWidth="1"/>
    <col min="9475" max="9475" width="14.42578125" style="6" bestFit="1" customWidth="1"/>
    <col min="9476" max="9476" width="13.85546875" style="6" customWidth="1"/>
    <col min="9477" max="9477" width="14.42578125" style="6" customWidth="1"/>
    <col min="9478" max="9478" width="16.28515625" style="6" customWidth="1"/>
    <col min="9479" max="9479" width="15" style="6" customWidth="1"/>
    <col min="9480" max="9480" width="15.140625" style="6" customWidth="1"/>
    <col min="9481" max="9481" width="16.85546875" style="6" customWidth="1"/>
    <col min="9482" max="9482" width="15.140625" style="6" customWidth="1"/>
    <col min="9483" max="9483" width="35.140625" style="6" customWidth="1"/>
    <col min="9484" max="9484" width="21.85546875" style="6" customWidth="1"/>
    <col min="9485" max="9485" width="24.140625" style="6" bestFit="1" customWidth="1"/>
    <col min="9486" max="9486" width="12.85546875" style="6" bestFit="1" customWidth="1"/>
    <col min="9487" max="9487" width="9.42578125" style="6" bestFit="1" customWidth="1"/>
    <col min="9488" max="9488" width="7.5703125" style="6" bestFit="1" customWidth="1"/>
    <col min="9489" max="9489" width="100.85546875" style="6" customWidth="1"/>
    <col min="9490" max="9490" width="82.85546875" style="6" customWidth="1"/>
    <col min="9491" max="9491" width="110.140625" style="6" customWidth="1"/>
    <col min="9492" max="9492" width="4.28515625" style="6" customWidth="1"/>
    <col min="9493" max="9493" width="0" style="6" hidden="1" customWidth="1"/>
    <col min="9494" max="9494" width="9.5703125" style="6" customWidth="1"/>
    <col min="9495" max="9495" width="26.28515625" style="6" customWidth="1"/>
    <col min="9496" max="9511" width="0" style="6" hidden="1" customWidth="1"/>
    <col min="9512" max="9512" width="40" style="6" customWidth="1"/>
    <col min="9513" max="9723" width="9.140625" style="6"/>
    <col min="9724" max="9724" width="32" style="6" customWidth="1"/>
    <col min="9725" max="9725" width="13.28515625" style="6" customWidth="1"/>
    <col min="9726" max="9727" width="5.28515625" style="6" customWidth="1"/>
    <col min="9728" max="9728" width="4.85546875" style="6" customWidth="1"/>
    <col min="9729" max="9729" width="7.28515625" style="6" customWidth="1"/>
    <col min="9730" max="9730" width="4.140625" style="6" customWidth="1"/>
    <col min="9731" max="9731" width="14.42578125" style="6" bestFit="1" customWidth="1"/>
    <col min="9732" max="9732" width="13.85546875" style="6" customWidth="1"/>
    <col min="9733" max="9733" width="14.42578125" style="6" customWidth="1"/>
    <col min="9734" max="9734" width="16.28515625" style="6" customWidth="1"/>
    <col min="9735" max="9735" width="15" style="6" customWidth="1"/>
    <col min="9736" max="9736" width="15.140625" style="6" customWidth="1"/>
    <col min="9737" max="9737" width="16.85546875" style="6" customWidth="1"/>
    <col min="9738" max="9738" width="15.140625" style="6" customWidth="1"/>
    <col min="9739" max="9739" width="35.140625" style="6" customWidth="1"/>
    <col min="9740" max="9740" width="21.85546875" style="6" customWidth="1"/>
    <col min="9741" max="9741" width="24.140625" style="6" bestFit="1" customWidth="1"/>
    <col min="9742" max="9742" width="12.85546875" style="6" bestFit="1" customWidth="1"/>
    <col min="9743" max="9743" width="9.42578125" style="6" bestFit="1" customWidth="1"/>
    <col min="9744" max="9744" width="7.5703125" style="6" bestFit="1" customWidth="1"/>
    <col min="9745" max="9745" width="100.85546875" style="6" customWidth="1"/>
    <col min="9746" max="9746" width="82.85546875" style="6" customWidth="1"/>
    <col min="9747" max="9747" width="110.140625" style="6" customWidth="1"/>
    <col min="9748" max="9748" width="4.28515625" style="6" customWidth="1"/>
    <col min="9749" max="9749" width="0" style="6" hidden="1" customWidth="1"/>
    <col min="9750" max="9750" width="9.5703125" style="6" customWidth="1"/>
    <col min="9751" max="9751" width="26.28515625" style="6" customWidth="1"/>
    <col min="9752" max="9767" width="0" style="6" hidden="1" customWidth="1"/>
    <col min="9768" max="9768" width="40" style="6" customWidth="1"/>
    <col min="9769" max="9979" width="9.140625" style="6"/>
    <col min="9980" max="9980" width="32" style="6" customWidth="1"/>
    <col min="9981" max="9981" width="13.28515625" style="6" customWidth="1"/>
    <col min="9982" max="9983" width="5.28515625" style="6" customWidth="1"/>
    <col min="9984" max="9984" width="4.85546875" style="6" customWidth="1"/>
    <col min="9985" max="9985" width="7.28515625" style="6" customWidth="1"/>
    <col min="9986" max="9986" width="4.140625" style="6" customWidth="1"/>
    <col min="9987" max="9987" width="14.42578125" style="6" bestFit="1" customWidth="1"/>
    <col min="9988" max="9988" width="13.85546875" style="6" customWidth="1"/>
    <col min="9989" max="9989" width="14.42578125" style="6" customWidth="1"/>
    <col min="9990" max="9990" width="16.28515625" style="6" customWidth="1"/>
    <col min="9991" max="9991" width="15" style="6" customWidth="1"/>
    <col min="9992" max="9992" width="15.140625" style="6" customWidth="1"/>
    <col min="9993" max="9993" width="16.85546875" style="6" customWidth="1"/>
    <col min="9994" max="9994" width="15.140625" style="6" customWidth="1"/>
    <col min="9995" max="9995" width="35.140625" style="6" customWidth="1"/>
    <col min="9996" max="9996" width="21.85546875" style="6" customWidth="1"/>
    <col min="9997" max="9997" width="24.140625" style="6" bestFit="1" customWidth="1"/>
    <col min="9998" max="9998" width="12.85546875" style="6" bestFit="1" customWidth="1"/>
    <col min="9999" max="9999" width="9.42578125" style="6" bestFit="1" customWidth="1"/>
    <col min="10000" max="10000" width="7.5703125" style="6" bestFit="1" customWidth="1"/>
    <col min="10001" max="10001" width="100.85546875" style="6" customWidth="1"/>
    <col min="10002" max="10002" width="82.85546875" style="6" customWidth="1"/>
    <col min="10003" max="10003" width="110.140625" style="6" customWidth="1"/>
    <col min="10004" max="10004" width="4.28515625" style="6" customWidth="1"/>
    <col min="10005" max="10005" width="0" style="6" hidden="1" customWidth="1"/>
    <col min="10006" max="10006" width="9.5703125" style="6" customWidth="1"/>
    <col min="10007" max="10007" width="26.28515625" style="6" customWidth="1"/>
    <col min="10008" max="10023" width="0" style="6" hidden="1" customWidth="1"/>
    <col min="10024" max="10024" width="40" style="6" customWidth="1"/>
    <col min="10025" max="10235" width="9.140625" style="6"/>
    <col min="10236" max="10236" width="32" style="6" customWidth="1"/>
    <col min="10237" max="10237" width="13.28515625" style="6" customWidth="1"/>
    <col min="10238" max="10239" width="5.28515625" style="6" customWidth="1"/>
    <col min="10240" max="10240" width="4.85546875" style="6" customWidth="1"/>
    <col min="10241" max="10241" width="7.28515625" style="6" customWidth="1"/>
    <col min="10242" max="10242" width="4.140625" style="6" customWidth="1"/>
    <col min="10243" max="10243" width="14.42578125" style="6" bestFit="1" customWidth="1"/>
    <col min="10244" max="10244" width="13.85546875" style="6" customWidth="1"/>
    <col min="10245" max="10245" width="14.42578125" style="6" customWidth="1"/>
    <col min="10246" max="10246" width="16.28515625" style="6" customWidth="1"/>
    <col min="10247" max="10247" width="15" style="6" customWidth="1"/>
    <col min="10248" max="10248" width="15.140625" style="6" customWidth="1"/>
    <col min="10249" max="10249" width="16.85546875" style="6" customWidth="1"/>
    <col min="10250" max="10250" width="15.140625" style="6" customWidth="1"/>
    <col min="10251" max="10251" width="35.140625" style="6" customWidth="1"/>
    <col min="10252" max="10252" width="21.85546875" style="6" customWidth="1"/>
    <col min="10253" max="10253" width="24.140625" style="6" bestFit="1" customWidth="1"/>
    <col min="10254" max="10254" width="12.85546875" style="6" bestFit="1" customWidth="1"/>
    <col min="10255" max="10255" width="9.42578125" style="6" bestFit="1" customWidth="1"/>
    <col min="10256" max="10256" width="7.5703125" style="6" bestFit="1" customWidth="1"/>
    <col min="10257" max="10257" width="100.85546875" style="6" customWidth="1"/>
    <col min="10258" max="10258" width="82.85546875" style="6" customWidth="1"/>
    <col min="10259" max="10259" width="110.140625" style="6" customWidth="1"/>
    <col min="10260" max="10260" width="4.28515625" style="6" customWidth="1"/>
    <col min="10261" max="10261" width="0" style="6" hidden="1" customWidth="1"/>
    <col min="10262" max="10262" width="9.5703125" style="6" customWidth="1"/>
    <col min="10263" max="10263" width="26.28515625" style="6" customWidth="1"/>
    <col min="10264" max="10279" width="0" style="6" hidden="1" customWidth="1"/>
    <col min="10280" max="10280" width="40" style="6" customWidth="1"/>
    <col min="10281" max="10491" width="9.140625" style="6"/>
    <col min="10492" max="10492" width="32" style="6" customWidth="1"/>
    <col min="10493" max="10493" width="13.28515625" style="6" customWidth="1"/>
    <col min="10494" max="10495" width="5.28515625" style="6" customWidth="1"/>
    <col min="10496" max="10496" width="4.85546875" style="6" customWidth="1"/>
    <col min="10497" max="10497" width="7.28515625" style="6" customWidth="1"/>
    <col min="10498" max="10498" width="4.140625" style="6" customWidth="1"/>
    <col min="10499" max="10499" width="14.42578125" style="6" bestFit="1" customWidth="1"/>
    <col min="10500" max="10500" width="13.85546875" style="6" customWidth="1"/>
    <col min="10501" max="10501" width="14.42578125" style="6" customWidth="1"/>
    <col min="10502" max="10502" width="16.28515625" style="6" customWidth="1"/>
    <col min="10503" max="10503" width="15" style="6" customWidth="1"/>
    <col min="10504" max="10504" width="15.140625" style="6" customWidth="1"/>
    <col min="10505" max="10505" width="16.85546875" style="6" customWidth="1"/>
    <col min="10506" max="10506" width="15.140625" style="6" customWidth="1"/>
    <col min="10507" max="10507" width="35.140625" style="6" customWidth="1"/>
    <col min="10508" max="10508" width="21.85546875" style="6" customWidth="1"/>
    <col min="10509" max="10509" width="24.140625" style="6" bestFit="1" customWidth="1"/>
    <col min="10510" max="10510" width="12.85546875" style="6" bestFit="1" customWidth="1"/>
    <col min="10511" max="10511" width="9.42578125" style="6" bestFit="1" customWidth="1"/>
    <col min="10512" max="10512" width="7.5703125" style="6" bestFit="1" customWidth="1"/>
    <col min="10513" max="10513" width="100.85546875" style="6" customWidth="1"/>
    <col min="10514" max="10514" width="82.85546875" style="6" customWidth="1"/>
    <col min="10515" max="10515" width="110.140625" style="6" customWidth="1"/>
    <col min="10516" max="10516" width="4.28515625" style="6" customWidth="1"/>
    <col min="10517" max="10517" width="0" style="6" hidden="1" customWidth="1"/>
    <col min="10518" max="10518" width="9.5703125" style="6" customWidth="1"/>
    <col min="10519" max="10519" width="26.28515625" style="6" customWidth="1"/>
    <col min="10520" max="10535" width="0" style="6" hidden="1" customWidth="1"/>
    <col min="10536" max="10536" width="40" style="6" customWidth="1"/>
    <col min="10537" max="10747" width="9.140625" style="6"/>
    <col min="10748" max="10748" width="32" style="6" customWidth="1"/>
    <col min="10749" max="10749" width="13.28515625" style="6" customWidth="1"/>
    <col min="10750" max="10751" width="5.28515625" style="6" customWidth="1"/>
    <col min="10752" max="10752" width="4.85546875" style="6" customWidth="1"/>
    <col min="10753" max="10753" width="7.28515625" style="6" customWidth="1"/>
    <col min="10754" max="10754" width="4.140625" style="6" customWidth="1"/>
    <col min="10755" max="10755" width="14.42578125" style="6" bestFit="1" customWidth="1"/>
    <col min="10756" max="10756" width="13.85546875" style="6" customWidth="1"/>
    <col min="10757" max="10757" width="14.42578125" style="6" customWidth="1"/>
    <col min="10758" max="10758" width="16.28515625" style="6" customWidth="1"/>
    <col min="10759" max="10759" width="15" style="6" customWidth="1"/>
    <col min="10760" max="10760" width="15.140625" style="6" customWidth="1"/>
    <col min="10761" max="10761" width="16.85546875" style="6" customWidth="1"/>
    <col min="10762" max="10762" width="15.140625" style="6" customWidth="1"/>
    <col min="10763" max="10763" width="35.140625" style="6" customWidth="1"/>
    <col min="10764" max="10764" width="21.85546875" style="6" customWidth="1"/>
    <col min="10765" max="10765" width="24.140625" style="6" bestFit="1" customWidth="1"/>
    <col min="10766" max="10766" width="12.85546875" style="6" bestFit="1" customWidth="1"/>
    <col min="10767" max="10767" width="9.42578125" style="6" bestFit="1" customWidth="1"/>
    <col min="10768" max="10768" width="7.5703125" style="6" bestFit="1" customWidth="1"/>
    <col min="10769" max="10769" width="100.85546875" style="6" customWidth="1"/>
    <col min="10770" max="10770" width="82.85546875" style="6" customWidth="1"/>
    <col min="10771" max="10771" width="110.140625" style="6" customWidth="1"/>
    <col min="10772" max="10772" width="4.28515625" style="6" customWidth="1"/>
    <col min="10773" max="10773" width="0" style="6" hidden="1" customWidth="1"/>
    <col min="10774" max="10774" width="9.5703125" style="6" customWidth="1"/>
    <col min="10775" max="10775" width="26.28515625" style="6" customWidth="1"/>
    <col min="10776" max="10791" width="0" style="6" hidden="1" customWidth="1"/>
    <col min="10792" max="10792" width="40" style="6" customWidth="1"/>
    <col min="10793" max="11003" width="9.140625" style="6"/>
    <col min="11004" max="11004" width="32" style="6" customWidth="1"/>
    <col min="11005" max="11005" width="13.28515625" style="6" customWidth="1"/>
    <col min="11006" max="11007" width="5.28515625" style="6" customWidth="1"/>
    <col min="11008" max="11008" width="4.85546875" style="6" customWidth="1"/>
    <col min="11009" max="11009" width="7.28515625" style="6" customWidth="1"/>
    <col min="11010" max="11010" width="4.140625" style="6" customWidth="1"/>
    <col min="11011" max="11011" width="14.42578125" style="6" bestFit="1" customWidth="1"/>
    <col min="11012" max="11012" width="13.85546875" style="6" customWidth="1"/>
    <col min="11013" max="11013" width="14.42578125" style="6" customWidth="1"/>
    <col min="11014" max="11014" width="16.28515625" style="6" customWidth="1"/>
    <col min="11015" max="11015" width="15" style="6" customWidth="1"/>
    <col min="11016" max="11016" width="15.140625" style="6" customWidth="1"/>
    <col min="11017" max="11017" width="16.85546875" style="6" customWidth="1"/>
    <col min="11018" max="11018" width="15.140625" style="6" customWidth="1"/>
    <col min="11019" max="11019" width="35.140625" style="6" customWidth="1"/>
    <col min="11020" max="11020" width="21.85546875" style="6" customWidth="1"/>
    <col min="11021" max="11021" width="24.140625" style="6" bestFit="1" customWidth="1"/>
    <col min="11022" max="11022" width="12.85546875" style="6" bestFit="1" customWidth="1"/>
    <col min="11023" max="11023" width="9.42578125" style="6" bestFit="1" customWidth="1"/>
    <col min="11024" max="11024" width="7.5703125" style="6" bestFit="1" customWidth="1"/>
    <col min="11025" max="11025" width="100.85546875" style="6" customWidth="1"/>
    <col min="11026" max="11026" width="82.85546875" style="6" customWidth="1"/>
    <col min="11027" max="11027" width="110.140625" style="6" customWidth="1"/>
    <col min="11028" max="11028" width="4.28515625" style="6" customWidth="1"/>
    <col min="11029" max="11029" width="0" style="6" hidden="1" customWidth="1"/>
    <col min="11030" max="11030" width="9.5703125" style="6" customWidth="1"/>
    <col min="11031" max="11031" width="26.28515625" style="6" customWidth="1"/>
    <col min="11032" max="11047" width="0" style="6" hidden="1" customWidth="1"/>
    <col min="11048" max="11048" width="40" style="6" customWidth="1"/>
    <col min="11049" max="11259" width="9.140625" style="6"/>
    <col min="11260" max="11260" width="32" style="6" customWidth="1"/>
    <col min="11261" max="11261" width="13.28515625" style="6" customWidth="1"/>
    <col min="11262" max="11263" width="5.28515625" style="6" customWidth="1"/>
    <col min="11264" max="11264" width="4.85546875" style="6" customWidth="1"/>
    <col min="11265" max="11265" width="7.28515625" style="6" customWidth="1"/>
    <col min="11266" max="11266" width="4.140625" style="6" customWidth="1"/>
    <col min="11267" max="11267" width="14.42578125" style="6" bestFit="1" customWidth="1"/>
    <col min="11268" max="11268" width="13.85546875" style="6" customWidth="1"/>
    <col min="11269" max="11269" width="14.42578125" style="6" customWidth="1"/>
    <col min="11270" max="11270" width="16.28515625" style="6" customWidth="1"/>
    <col min="11271" max="11271" width="15" style="6" customWidth="1"/>
    <col min="11272" max="11272" width="15.140625" style="6" customWidth="1"/>
    <col min="11273" max="11273" width="16.85546875" style="6" customWidth="1"/>
    <col min="11274" max="11274" width="15.140625" style="6" customWidth="1"/>
    <col min="11275" max="11275" width="35.140625" style="6" customWidth="1"/>
    <col min="11276" max="11276" width="21.85546875" style="6" customWidth="1"/>
    <col min="11277" max="11277" width="24.140625" style="6" bestFit="1" customWidth="1"/>
    <col min="11278" max="11278" width="12.85546875" style="6" bestFit="1" customWidth="1"/>
    <col min="11279" max="11279" width="9.42578125" style="6" bestFit="1" customWidth="1"/>
    <col min="11280" max="11280" width="7.5703125" style="6" bestFit="1" customWidth="1"/>
    <col min="11281" max="11281" width="100.85546875" style="6" customWidth="1"/>
    <col min="11282" max="11282" width="82.85546875" style="6" customWidth="1"/>
    <col min="11283" max="11283" width="110.140625" style="6" customWidth="1"/>
    <col min="11284" max="11284" width="4.28515625" style="6" customWidth="1"/>
    <col min="11285" max="11285" width="0" style="6" hidden="1" customWidth="1"/>
    <col min="11286" max="11286" width="9.5703125" style="6" customWidth="1"/>
    <col min="11287" max="11287" width="26.28515625" style="6" customWidth="1"/>
    <col min="11288" max="11303" width="0" style="6" hidden="1" customWidth="1"/>
    <col min="11304" max="11304" width="40" style="6" customWidth="1"/>
    <col min="11305" max="11515" width="9.140625" style="6"/>
    <col min="11516" max="11516" width="32" style="6" customWidth="1"/>
    <col min="11517" max="11517" width="13.28515625" style="6" customWidth="1"/>
    <col min="11518" max="11519" width="5.28515625" style="6" customWidth="1"/>
    <col min="11520" max="11520" width="4.85546875" style="6" customWidth="1"/>
    <col min="11521" max="11521" width="7.28515625" style="6" customWidth="1"/>
    <col min="11522" max="11522" width="4.140625" style="6" customWidth="1"/>
    <col min="11523" max="11523" width="14.42578125" style="6" bestFit="1" customWidth="1"/>
    <col min="11524" max="11524" width="13.85546875" style="6" customWidth="1"/>
    <col min="11525" max="11525" width="14.42578125" style="6" customWidth="1"/>
    <col min="11526" max="11526" width="16.28515625" style="6" customWidth="1"/>
    <col min="11527" max="11527" width="15" style="6" customWidth="1"/>
    <col min="11528" max="11528" width="15.140625" style="6" customWidth="1"/>
    <col min="11529" max="11529" width="16.85546875" style="6" customWidth="1"/>
    <col min="11530" max="11530" width="15.140625" style="6" customWidth="1"/>
    <col min="11531" max="11531" width="35.140625" style="6" customWidth="1"/>
    <col min="11532" max="11532" width="21.85546875" style="6" customWidth="1"/>
    <col min="11533" max="11533" width="24.140625" style="6" bestFit="1" customWidth="1"/>
    <col min="11534" max="11534" width="12.85546875" style="6" bestFit="1" customWidth="1"/>
    <col min="11535" max="11535" width="9.42578125" style="6" bestFit="1" customWidth="1"/>
    <col min="11536" max="11536" width="7.5703125" style="6" bestFit="1" customWidth="1"/>
    <col min="11537" max="11537" width="100.85546875" style="6" customWidth="1"/>
    <col min="11538" max="11538" width="82.85546875" style="6" customWidth="1"/>
    <col min="11539" max="11539" width="110.140625" style="6" customWidth="1"/>
    <col min="11540" max="11540" width="4.28515625" style="6" customWidth="1"/>
    <col min="11541" max="11541" width="0" style="6" hidden="1" customWidth="1"/>
    <col min="11542" max="11542" width="9.5703125" style="6" customWidth="1"/>
    <col min="11543" max="11543" width="26.28515625" style="6" customWidth="1"/>
    <col min="11544" max="11559" width="0" style="6" hidden="1" customWidth="1"/>
    <col min="11560" max="11560" width="40" style="6" customWidth="1"/>
    <col min="11561" max="11771" width="9.140625" style="6"/>
    <col min="11772" max="11772" width="32" style="6" customWidth="1"/>
    <col min="11773" max="11773" width="13.28515625" style="6" customWidth="1"/>
    <col min="11774" max="11775" width="5.28515625" style="6" customWidth="1"/>
    <col min="11776" max="11776" width="4.85546875" style="6" customWidth="1"/>
    <col min="11777" max="11777" width="7.28515625" style="6" customWidth="1"/>
    <col min="11778" max="11778" width="4.140625" style="6" customWidth="1"/>
    <col min="11779" max="11779" width="14.42578125" style="6" bestFit="1" customWidth="1"/>
    <col min="11780" max="11780" width="13.85546875" style="6" customWidth="1"/>
    <col min="11781" max="11781" width="14.42578125" style="6" customWidth="1"/>
    <col min="11782" max="11782" width="16.28515625" style="6" customWidth="1"/>
    <col min="11783" max="11783" width="15" style="6" customWidth="1"/>
    <col min="11784" max="11784" width="15.140625" style="6" customWidth="1"/>
    <col min="11785" max="11785" width="16.85546875" style="6" customWidth="1"/>
    <col min="11786" max="11786" width="15.140625" style="6" customWidth="1"/>
    <col min="11787" max="11787" width="35.140625" style="6" customWidth="1"/>
    <col min="11788" max="11788" width="21.85546875" style="6" customWidth="1"/>
    <col min="11789" max="11789" width="24.140625" style="6" bestFit="1" customWidth="1"/>
    <col min="11790" max="11790" width="12.85546875" style="6" bestFit="1" customWidth="1"/>
    <col min="11791" max="11791" width="9.42578125" style="6" bestFit="1" customWidth="1"/>
    <col min="11792" max="11792" width="7.5703125" style="6" bestFit="1" customWidth="1"/>
    <col min="11793" max="11793" width="100.85546875" style="6" customWidth="1"/>
    <col min="11794" max="11794" width="82.85546875" style="6" customWidth="1"/>
    <col min="11795" max="11795" width="110.140625" style="6" customWidth="1"/>
    <col min="11796" max="11796" width="4.28515625" style="6" customWidth="1"/>
    <col min="11797" max="11797" width="0" style="6" hidden="1" customWidth="1"/>
    <col min="11798" max="11798" width="9.5703125" style="6" customWidth="1"/>
    <col min="11799" max="11799" width="26.28515625" style="6" customWidth="1"/>
    <col min="11800" max="11815" width="0" style="6" hidden="1" customWidth="1"/>
    <col min="11816" max="11816" width="40" style="6" customWidth="1"/>
    <col min="11817" max="12027" width="9.140625" style="6"/>
    <col min="12028" max="12028" width="32" style="6" customWidth="1"/>
    <col min="12029" max="12029" width="13.28515625" style="6" customWidth="1"/>
    <col min="12030" max="12031" width="5.28515625" style="6" customWidth="1"/>
    <col min="12032" max="12032" width="4.85546875" style="6" customWidth="1"/>
    <col min="12033" max="12033" width="7.28515625" style="6" customWidth="1"/>
    <col min="12034" max="12034" width="4.140625" style="6" customWidth="1"/>
    <col min="12035" max="12035" width="14.42578125" style="6" bestFit="1" customWidth="1"/>
    <col min="12036" max="12036" width="13.85546875" style="6" customWidth="1"/>
    <col min="12037" max="12037" width="14.42578125" style="6" customWidth="1"/>
    <col min="12038" max="12038" width="16.28515625" style="6" customWidth="1"/>
    <col min="12039" max="12039" width="15" style="6" customWidth="1"/>
    <col min="12040" max="12040" width="15.140625" style="6" customWidth="1"/>
    <col min="12041" max="12041" width="16.85546875" style="6" customWidth="1"/>
    <col min="12042" max="12042" width="15.140625" style="6" customWidth="1"/>
    <col min="12043" max="12043" width="35.140625" style="6" customWidth="1"/>
    <col min="12044" max="12044" width="21.85546875" style="6" customWidth="1"/>
    <col min="12045" max="12045" width="24.140625" style="6" bestFit="1" customWidth="1"/>
    <col min="12046" max="12046" width="12.85546875" style="6" bestFit="1" customWidth="1"/>
    <col min="12047" max="12047" width="9.42578125" style="6" bestFit="1" customWidth="1"/>
    <col min="12048" max="12048" width="7.5703125" style="6" bestFit="1" customWidth="1"/>
    <col min="12049" max="12049" width="100.85546875" style="6" customWidth="1"/>
    <col min="12050" max="12050" width="82.85546875" style="6" customWidth="1"/>
    <col min="12051" max="12051" width="110.140625" style="6" customWidth="1"/>
    <col min="12052" max="12052" width="4.28515625" style="6" customWidth="1"/>
    <col min="12053" max="12053" width="0" style="6" hidden="1" customWidth="1"/>
    <col min="12054" max="12054" width="9.5703125" style="6" customWidth="1"/>
    <col min="12055" max="12055" width="26.28515625" style="6" customWidth="1"/>
    <col min="12056" max="12071" width="0" style="6" hidden="1" customWidth="1"/>
    <col min="12072" max="12072" width="40" style="6" customWidth="1"/>
    <col min="12073" max="12283" width="9.140625" style="6"/>
    <col min="12284" max="12284" width="32" style="6" customWidth="1"/>
    <col min="12285" max="12285" width="13.28515625" style="6" customWidth="1"/>
    <col min="12286" max="12287" width="5.28515625" style="6" customWidth="1"/>
    <col min="12288" max="12288" width="4.85546875" style="6" customWidth="1"/>
    <col min="12289" max="12289" width="7.28515625" style="6" customWidth="1"/>
    <col min="12290" max="12290" width="4.140625" style="6" customWidth="1"/>
    <col min="12291" max="12291" width="14.42578125" style="6" bestFit="1" customWidth="1"/>
    <col min="12292" max="12292" width="13.85546875" style="6" customWidth="1"/>
    <col min="12293" max="12293" width="14.42578125" style="6" customWidth="1"/>
    <col min="12294" max="12294" width="16.28515625" style="6" customWidth="1"/>
    <col min="12295" max="12295" width="15" style="6" customWidth="1"/>
    <col min="12296" max="12296" width="15.140625" style="6" customWidth="1"/>
    <col min="12297" max="12297" width="16.85546875" style="6" customWidth="1"/>
    <col min="12298" max="12298" width="15.140625" style="6" customWidth="1"/>
    <col min="12299" max="12299" width="35.140625" style="6" customWidth="1"/>
    <col min="12300" max="12300" width="21.85546875" style="6" customWidth="1"/>
    <col min="12301" max="12301" width="24.140625" style="6" bestFit="1" customWidth="1"/>
    <col min="12302" max="12302" width="12.85546875" style="6" bestFit="1" customWidth="1"/>
    <col min="12303" max="12303" width="9.42578125" style="6" bestFit="1" customWidth="1"/>
    <col min="12304" max="12304" width="7.5703125" style="6" bestFit="1" customWidth="1"/>
    <col min="12305" max="12305" width="100.85546875" style="6" customWidth="1"/>
    <col min="12306" max="12306" width="82.85546875" style="6" customWidth="1"/>
    <col min="12307" max="12307" width="110.140625" style="6" customWidth="1"/>
    <col min="12308" max="12308" width="4.28515625" style="6" customWidth="1"/>
    <col min="12309" max="12309" width="0" style="6" hidden="1" customWidth="1"/>
    <col min="12310" max="12310" width="9.5703125" style="6" customWidth="1"/>
    <col min="12311" max="12311" width="26.28515625" style="6" customWidth="1"/>
    <col min="12312" max="12327" width="0" style="6" hidden="1" customWidth="1"/>
    <col min="12328" max="12328" width="40" style="6" customWidth="1"/>
    <col min="12329" max="12539" width="9.140625" style="6"/>
    <col min="12540" max="12540" width="32" style="6" customWidth="1"/>
    <col min="12541" max="12541" width="13.28515625" style="6" customWidth="1"/>
    <col min="12542" max="12543" width="5.28515625" style="6" customWidth="1"/>
    <col min="12544" max="12544" width="4.85546875" style="6" customWidth="1"/>
    <col min="12545" max="12545" width="7.28515625" style="6" customWidth="1"/>
    <col min="12546" max="12546" width="4.140625" style="6" customWidth="1"/>
    <col min="12547" max="12547" width="14.42578125" style="6" bestFit="1" customWidth="1"/>
    <col min="12548" max="12548" width="13.85546875" style="6" customWidth="1"/>
    <col min="12549" max="12549" width="14.42578125" style="6" customWidth="1"/>
    <col min="12550" max="12550" width="16.28515625" style="6" customWidth="1"/>
    <col min="12551" max="12551" width="15" style="6" customWidth="1"/>
    <col min="12552" max="12552" width="15.140625" style="6" customWidth="1"/>
    <col min="12553" max="12553" width="16.85546875" style="6" customWidth="1"/>
    <col min="12554" max="12554" width="15.140625" style="6" customWidth="1"/>
    <col min="12555" max="12555" width="35.140625" style="6" customWidth="1"/>
    <col min="12556" max="12556" width="21.85546875" style="6" customWidth="1"/>
    <col min="12557" max="12557" width="24.140625" style="6" bestFit="1" customWidth="1"/>
    <col min="12558" max="12558" width="12.85546875" style="6" bestFit="1" customWidth="1"/>
    <col min="12559" max="12559" width="9.42578125" style="6" bestFit="1" customWidth="1"/>
    <col min="12560" max="12560" width="7.5703125" style="6" bestFit="1" customWidth="1"/>
    <col min="12561" max="12561" width="100.85546875" style="6" customWidth="1"/>
    <col min="12562" max="12562" width="82.85546875" style="6" customWidth="1"/>
    <col min="12563" max="12563" width="110.140625" style="6" customWidth="1"/>
    <col min="12564" max="12564" width="4.28515625" style="6" customWidth="1"/>
    <col min="12565" max="12565" width="0" style="6" hidden="1" customWidth="1"/>
    <col min="12566" max="12566" width="9.5703125" style="6" customWidth="1"/>
    <col min="12567" max="12567" width="26.28515625" style="6" customWidth="1"/>
    <col min="12568" max="12583" width="0" style="6" hidden="1" customWidth="1"/>
    <col min="12584" max="12584" width="40" style="6" customWidth="1"/>
    <col min="12585" max="12795" width="9.140625" style="6"/>
    <col min="12796" max="12796" width="32" style="6" customWidth="1"/>
    <col min="12797" max="12797" width="13.28515625" style="6" customWidth="1"/>
    <col min="12798" max="12799" width="5.28515625" style="6" customWidth="1"/>
    <col min="12800" max="12800" width="4.85546875" style="6" customWidth="1"/>
    <col min="12801" max="12801" width="7.28515625" style="6" customWidth="1"/>
    <col min="12802" max="12802" width="4.140625" style="6" customWidth="1"/>
    <col min="12803" max="12803" width="14.42578125" style="6" bestFit="1" customWidth="1"/>
    <col min="12804" max="12804" width="13.85546875" style="6" customWidth="1"/>
    <col min="12805" max="12805" width="14.42578125" style="6" customWidth="1"/>
    <col min="12806" max="12806" width="16.28515625" style="6" customWidth="1"/>
    <col min="12807" max="12807" width="15" style="6" customWidth="1"/>
    <col min="12808" max="12808" width="15.140625" style="6" customWidth="1"/>
    <col min="12809" max="12809" width="16.85546875" style="6" customWidth="1"/>
    <col min="12810" max="12810" width="15.140625" style="6" customWidth="1"/>
    <col min="12811" max="12811" width="35.140625" style="6" customWidth="1"/>
    <col min="12812" max="12812" width="21.85546875" style="6" customWidth="1"/>
    <col min="12813" max="12813" width="24.140625" style="6" bestFit="1" customWidth="1"/>
    <col min="12814" max="12814" width="12.85546875" style="6" bestFit="1" customWidth="1"/>
    <col min="12815" max="12815" width="9.42578125" style="6" bestFit="1" customWidth="1"/>
    <col min="12816" max="12816" width="7.5703125" style="6" bestFit="1" customWidth="1"/>
    <col min="12817" max="12817" width="100.85546875" style="6" customWidth="1"/>
    <col min="12818" max="12818" width="82.85546875" style="6" customWidth="1"/>
    <col min="12819" max="12819" width="110.140625" style="6" customWidth="1"/>
    <col min="12820" max="12820" width="4.28515625" style="6" customWidth="1"/>
    <col min="12821" max="12821" width="0" style="6" hidden="1" customWidth="1"/>
    <col min="12822" max="12822" width="9.5703125" style="6" customWidth="1"/>
    <col min="12823" max="12823" width="26.28515625" style="6" customWidth="1"/>
    <col min="12824" max="12839" width="0" style="6" hidden="1" customWidth="1"/>
    <col min="12840" max="12840" width="40" style="6" customWidth="1"/>
    <col min="12841" max="13051" width="9.140625" style="6"/>
    <col min="13052" max="13052" width="32" style="6" customWidth="1"/>
    <col min="13053" max="13053" width="13.28515625" style="6" customWidth="1"/>
    <col min="13054" max="13055" width="5.28515625" style="6" customWidth="1"/>
    <col min="13056" max="13056" width="4.85546875" style="6" customWidth="1"/>
    <col min="13057" max="13057" width="7.28515625" style="6" customWidth="1"/>
    <col min="13058" max="13058" width="4.140625" style="6" customWidth="1"/>
    <col min="13059" max="13059" width="14.42578125" style="6" bestFit="1" customWidth="1"/>
    <col min="13060" max="13060" width="13.85546875" style="6" customWidth="1"/>
    <col min="13061" max="13061" width="14.42578125" style="6" customWidth="1"/>
    <col min="13062" max="13062" width="16.28515625" style="6" customWidth="1"/>
    <col min="13063" max="13063" width="15" style="6" customWidth="1"/>
    <col min="13064" max="13064" width="15.140625" style="6" customWidth="1"/>
    <col min="13065" max="13065" width="16.85546875" style="6" customWidth="1"/>
    <col min="13066" max="13066" width="15.140625" style="6" customWidth="1"/>
    <col min="13067" max="13067" width="35.140625" style="6" customWidth="1"/>
    <col min="13068" max="13068" width="21.85546875" style="6" customWidth="1"/>
    <col min="13069" max="13069" width="24.140625" style="6" bestFit="1" customWidth="1"/>
    <col min="13070" max="13070" width="12.85546875" style="6" bestFit="1" customWidth="1"/>
    <col min="13071" max="13071" width="9.42578125" style="6" bestFit="1" customWidth="1"/>
    <col min="13072" max="13072" width="7.5703125" style="6" bestFit="1" customWidth="1"/>
    <col min="13073" max="13073" width="100.85546875" style="6" customWidth="1"/>
    <col min="13074" max="13074" width="82.85546875" style="6" customWidth="1"/>
    <col min="13075" max="13075" width="110.140625" style="6" customWidth="1"/>
    <col min="13076" max="13076" width="4.28515625" style="6" customWidth="1"/>
    <col min="13077" max="13077" width="0" style="6" hidden="1" customWidth="1"/>
    <col min="13078" max="13078" width="9.5703125" style="6" customWidth="1"/>
    <col min="13079" max="13079" width="26.28515625" style="6" customWidth="1"/>
    <col min="13080" max="13095" width="0" style="6" hidden="1" customWidth="1"/>
    <col min="13096" max="13096" width="40" style="6" customWidth="1"/>
    <col min="13097" max="13307" width="9.140625" style="6"/>
    <col min="13308" max="13308" width="32" style="6" customWidth="1"/>
    <col min="13309" max="13309" width="13.28515625" style="6" customWidth="1"/>
    <col min="13310" max="13311" width="5.28515625" style="6" customWidth="1"/>
    <col min="13312" max="13312" width="4.85546875" style="6" customWidth="1"/>
    <col min="13313" max="13313" width="7.28515625" style="6" customWidth="1"/>
    <col min="13314" max="13314" width="4.140625" style="6" customWidth="1"/>
    <col min="13315" max="13315" width="14.42578125" style="6" bestFit="1" customWidth="1"/>
    <col min="13316" max="13316" width="13.85546875" style="6" customWidth="1"/>
    <col min="13317" max="13317" width="14.42578125" style="6" customWidth="1"/>
    <col min="13318" max="13318" width="16.28515625" style="6" customWidth="1"/>
    <col min="13319" max="13319" width="15" style="6" customWidth="1"/>
    <col min="13320" max="13320" width="15.140625" style="6" customWidth="1"/>
    <col min="13321" max="13321" width="16.85546875" style="6" customWidth="1"/>
    <col min="13322" max="13322" width="15.140625" style="6" customWidth="1"/>
    <col min="13323" max="13323" width="35.140625" style="6" customWidth="1"/>
    <col min="13324" max="13324" width="21.85546875" style="6" customWidth="1"/>
    <col min="13325" max="13325" width="24.140625" style="6" bestFit="1" customWidth="1"/>
    <col min="13326" max="13326" width="12.85546875" style="6" bestFit="1" customWidth="1"/>
    <col min="13327" max="13327" width="9.42578125" style="6" bestFit="1" customWidth="1"/>
    <col min="13328" max="13328" width="7.5703125" style="6" bestFit="1" customWidth="1"/>
    <col min="13329" max="13329" width="100.85546875" style="6" customWidth="1"/>
    <col min="13330" max="13330" width="82.85546875" style="6" customWidth="1"/>
    <col min="13331" max="13331" width="110.140625" style="6" customWidth="1"/>
    <col min="13332" max="13332" width="4.28515625" style="6" customWidth="1"/>
    <col min="13333" max="13333" width="0" style="6" hidden="1" customWidth="1"/>
    <col min="13334" max="13334" width="9.5703125" style="6" customWidth="1"/>
    <col min="13335" max="13335" width="26.28515625" style="6" customWidth="1"/>
    <col min="13336" max="13351" width="0" style="6" hidden="1" customWidth="1"/>
    <col min="13352" max="13352" width="40" style="6" customWidth="1"/>
    <col min="13353" max="13563" width="9.140625" style="6"/>
    <col min="13564" max="13564" width="32" style="6" customWidth="1"/>
    <col min="13565" max="13565" width="13.28515625" style="6" customWidth="1"/>
    <col min="13566" max="13567" width="5.28515625" style="6" customWidth="1"/>
    <col min="13568" max="13568" width="4.85546875" style="6" customWidth="1"/>
    <col min="13569" max="13569" width="7.28515625" style="6" customWidth="1"/>
    <col min="13570" max="13570" width="4.140625" style="6" customWidth="1"/>
    <col min="13571" max="13571" width="14.42578125" style="6" bestFit="1" customWidth="1"/>
    <col min="13572" max="13572" width="13.85546875" style="6" customWidth="1"/>
    <col min="13573" max="13573" width="14.42578125" style="6" customWidth="1"/>
    <col min="13574" max="13574" width="16.28515625" style="6" customWidth="1"/>
    <col min="13575" max="13575" width="15" style="6" customWidth="1"/>
    <col min="13576" max="13576" width="15.140625" style="6" customWidth="1"/>
    <col min="13577" max="13577" width="16.85546875" style="6" customWidth="1"/>
    <col min="13578" max="13578" width="15.140625" style="6" customWidth="1"/>
    <col min="13579" max="13579" width="35.140625" style="6" customWidth="1"/>
    <col min="13580" max="13580" width="21.85546875" style="6" customWidth="1"/>
    <col min="13581" max="13581" width="24.140625" style="6" bestFit="1" customWidth="1"/>
    <col min="13582" max="13582" width="12.85546875" style="6" bestFit="1" customWidth="1"/>
    <col min="13583" max="13583" width="9.42578125" style="6" bestFit="1" customWidth="1"/>
    <col min="13584" max="13584" width="7.5703125" style="6" bestFit="1" customWidth="1"/>
    <col min="13585" max="13585" width="100.85546875" style="6" customWidth="1"/>
    <col min="13586" max="13586" width="82.85546875" style="6" customWidth="1"/>
    <col min="13587" max="13587" width="110.140625" style="6" customWidth="1"/>
    <col min="13588" max="13588" width="4.28515625" style="6" customWidth="1"/>
    <col min="13589" max="13589" width="0" style="6" hidden="1" customWidth="1"/>
    <col min="13590" max="13590" width="9.5703125" style="6" customWidth="1"/>
    <col min="13591" max="13591" width="26.28515625" style="6" customWidth="1"/>
    <col min="13592" max="13607" width="0" style="6" hidden="1" customWidth="1"/>
    <col min="13608" max="13608" width="40" style="6" customWidth="1"/>
    <col min="13609" max="13819" width="9.140625" style="6"/>
    <col min="13820" max="13820" width="32" style="6" customWidth="1"/>
    <col min="13821" max="13821" width="13.28515625" style="6" customWidth="1"/>
    <col min="13822" max="13823" width="5.28515625" style="6" customWidth="1"/>
    <col min="13824" max="13824" width="4.85546875" style="6" customWidth="1"/>
    <col min="13825" max="13825" width="7.28515625" style="6" customWidth="1"/>
    <col min="13826" max="13826" width="4.140625" style="6" customWidth="1"/>
    <col min="13827" max="13827" width="14.42578125" style="6" bestFit="1" customWidth="1"/>
    <col min="13828" max="13828" width="13.85546875" style="6" customWidth="1"/>
    <col min="13829" max="13829" width="14.42578125" style="6" customWidth="1"/>
    <col min="13830" max="13830" width="16.28515625" style="6" customWidth="1"/>
    <col min="13831" max="13831" width="15" style="6" customWidth="1"/>
    <col min="13832" max="13832" width="15.140625" style="6" customWidth="1"/>
    <col min="13833" max="13833" width="16.85546875" style="6" customWidth="1"/>
    <col min="13834" max="13834" width="15.140625" style="6" customWidth="1"/>
    <col min="13835" max="13835" width="35.140625" style="6" customWidth="1"/>
    <col min="13836" max="13836" width="21.85546875" style="6" customWidth="1"/>
    <col min="13837" max="13837" width="24.140625" style="6" bestFit="1" customWidth="1"/>
    <col min="13838" max="13838" width="12.85546875" style="6" bestFit="1" customWidth="1"/>
    <col min="13839" max="13839" width="9.42578125" style="6" bestFit="1" customWidth="1"/>
    <col min="13840" max="13840" width="7.5703125" style="6" bestFit="1" customWidth="1"/>
    <col min="13841" max="13841" width="100.85546875" style="6" customWidth="1"/>
    <col min="13842" max="13842" width="82.85546875" style="6" customWidth="1"/>
    <col min="13843" max="13843" width="110.140625" style="6" customWidth="1"/>
    <col min="13844" max="13844" width="4.28515625" style="6" customWidth="1"/>
    <col min="13845" max="13845" width="0" style="6" hidden="1" customWidth="1"/>
    <col min="13846" max="13846" width="9.5703125" style="6" customWidth="1"/>
    <col min="13847" max="13847" width="26.28515625" style="6" customWidth="1"/>
    <col min="13848" max="13863" width="0" style="6" hidden="1" customWidth="1"/>
    <col min="13864" max="13864" width="40" style="6" customWidth="1"/>
    <col min="13865" max="14075" width="9.140625" style="6"/>
    <col min="14076" max="14076" width="32" style="6" customWidth="1"/>
    <col min="14077" max="14077" width="13.28515625" style="6" customWidth="1"/>
    <col min="14078" max="14079" width="5.28515625" style="6" customWidth="1"/>
    <col min="14080" max="14080" width="4.85546875" style="6" customWidth="1"/>
    <col min="14081" max="14081" width="7.28515625" style="6" customWidth="1"/>
    <col min="14082" max="14082" width="4.140625" style="6" customWidth="1"/>
    <col min="14083" max="14083" width="14.42578125" style="6" bestFit="1" customWidth="1"/>
    <col min="14084" max="14084" width="13.85546875" style="6" customWidth="1"/>
    <col min="14085" max="14085" width="14.42578125" style="6" customWidth="1"/>
    <col min="14086" max="14086" width="16.28515625" style="6" customWidth="1"/>
    <col min="14087" max="14087" width="15" style="6" customWidth="1"/>
    <col min="14088" max="14088" width="15.140625" style="6" customWidth="1"/>
    <col min="14089" max="14089" width="16.85546875" style="6" customWidth="1"/>
    <col min="14090" max="14090" width="15.140625" style="6" customWidth="1"/>
    <col min="14091" max="14091" width="35.140625" style="6" customWidth="1"/>
    <col min="14092" max="14092" width="21.85546875" style="6" customWidth="1"/>
    <col min="14093" max="14093" width="24.140625" style="6" bestFit="1" customWidth="1"/>
    <col min="14094" max="14094" width="12.85546875" style="6" bestFit="1" customWidth="1"/>
    <col min="14095" max="14095" width="9.42578125" style="6" bestFit="1" customWidth="1"/>
    <col min="14096" max="14096" width="7.5703125" style="6" bestFit="1" customWidth="1"/>
    <col min="14097" max="14097" width="100.85546875" style="6" customWidth="1"/>
    <col min="14098" max="14098" width="82.85546875" style="6" customWidth="1"/>
    <col min="14099" max="14099" width="110.140625" style="6" customWidth="1"/>
    <col min="14100" max="14100" width="4.28515625" style="6" customWidth="1"/>
    <col min="14101" max="14101" width="0" style="6" hidden="1" customWidth="1"/>
    <col min="14102" max="14102" width="9.5703125" style="6" customWidth="1"/>
    <col min="14103" max="14103" width="26.28515625" style="6" customWidth="1"/>
    <col min="14104" max="14119" width="0" style="6" hidden="1" customWidth="1"/>
    <col min="14120" max="14120" width="40" style="6" customWidth="1"/>
    <col min="14121" max="14331" width="9.140625" style="6"/>
    <col min="14332" max="14332" width="32" style="6" customWidth="1"/>
    <col min="14333" max="14333" width="13.28515625" style="6" customWidth="1"/>
    <col min="14334" max="14335" width="5.28515625" style="6" customWidth="1"/>
    <col min="14336" max="14336" width="4.85546875" style="6" customWidth="1"/>
    <col min="14337" max="14337" width="7.28515625" style="6" customWidth="1"/>
    <col min="14338" max="14338" width="4.140625" style="6" customWidth="1"/>
    <col min="14339" max="14339" width="14.42578125" style="6" bestFit="1" customWidth="1"/>
    <col min="14340" max="14340" width="13.85546875" style="6" customWidth="1"/>
    <col min="14341" max="14341" width="14.42578125" style="6" customWidth="1"/>
    <col min="14342" max="14342" width="16.28515625" style="6" customWidth="1"/>
    <col min="14343" max="14343" width="15" style="6" customWidth="1"/>
    <col min="14344" max="14344" width="15.140625" style="6" customWidth="1"/>
    <col min="14345" max="14345" width="16.85546875" style="6" customWidth="1"/>
    <col min="14346" max="14346" width="15.140625" style="6" customWidth="1"/>
    <col min="14347" max="14347" width="35.140625" style="6" customWidth="1"/>
    <col min="14348" max="14348" width="21.85546875" style="6" customWidth="1"/>
    <col min="14349" max="14349" width="24.140625" style="6" bestFit="1" customWidth="1"/>
    <col min="14350" max="14350" width="12.85546875" style="6" bestFit="1" customWidth="1"/>
    <col min="14351" max="14351" width="9.42578125" style="6" bestFit="1" customWidth="1"/>
    <col min="14352" max="14352" width="7.5703125" style="6" bestFit="1" customWidth="1"/>
    <col min="14353" max="14353" width="100.85546875" style="6" customWidth="1"/>
    <col min="14354" max="14354" width="82.85546875" style="6" customWidth="1"/>
    <col min="14355" max="14355" width="110.140625" style="6" customWidth="1"/>
    <col min="14356" max="14356" width="4.28515625" style="6" customWidth="1"/>
    <col min="14357" max="14357" width="0" style="6" hidden="1" customWidth="1"/>
    <col min="14358" max="14358" width="9.5703125" style="6" customWidth="1"/>
    <col min="14359" max="14359" width="26.28515625" style="6" customWidth="1"/>
    <col min="14360" max="14375" width="0" style="6" hidden="1" customWidth="1"/>
    <col min="14376" max="14376" width="40" style="6" customWidth="1"/>
    <col min="14377" max="14587" width="9.140625" style="6"/>
    <col min="14588" max="14588" width="32" style="6" customWidth="1"/>
    <col min="14589" max="14589" width="13.28515625" style="6" customWidth="1"/>
    <col min="14590" max="14591" width="5.28515625" style="6" customWidth="1"/>
    <col min="14592" max="14592" width="4.85546875" style="6" customWidth="1"/>
    <col min="14593" max="14593" width="7.28515625" style="6" customWidth="1"/>
    <col min="14594" max="14594" width="4.140625" style="6" customWidth="1"/>
    <col min="14595" max="14595" width="14.42578125" style="6" bestFit="1" customWidth="1"/>
    <col min="14596" max="14596" width="13.85546875" style="6" customWidth="1"/>
    <col min="14597" max="14597" width="14.42578125" style="6" customWidth="1"/>
    <col min="14598" max="14598" width="16.28515625" style="6" customWidth="1"/>
    <col min="14599" max="14599" width="15" style="6" customWidth="1"/>
    <col min="14600" max="14600" width="15.140625" style="6" customWidth="1"/>
    <col min="14601" max="14601" width="16.85546875" style="6" customWidth="1"/>
    <col min="14602" max="14602" width="15.140625" style="6" customWidth="1"/>
    <col min="14603" max="14603" width="35.140625" style="6" customWidth="1"/>
    <col min="14604" max="14604" width="21.85546875" style="6" customWidth="1"/>
    <col min="14605" max="14605" width="24.140625" style="6" bestFit="1" customWidth="1"/>
    <col min="14606" max="14606" width="12.85546875" style="6" bestFit="1" customWidth="1"/>
    <col min="14607" max="14607" width="9.42578125" style="6" bestFit="1" customWidth="1"/>
    <col min="14608" max="14608" width="7.5703125" style="6" bestFit="1" customWidth="1"/>
    <col min="14609" max="14609" width="100.85546875" style="6" customWidth="1"/>
    <col min="14610" max="14610" width="82.85546875" style="6" customWidth="1"/>
    <col min="14611" max="14611" width="110.140625" style="6" customWidth="1"/>
    <col min="14612" max="14612" width="4.28515625" style="6" customWidth="1"/>
    <col min="14613" max="14613" width="0" style="6" hidden="1" customWidth="1"/>
    <col min="14614" max="14614" width="9.5703125" style="6" customWidth="1"/>
    <col min="14615" max="14615" width="26.28515625" style="6" customWidth="1"/>
    <col min="14616" max="14631" width="0" style="6" hidden="1" customWidth="1"/>
    <col min="14632" max="14632" width="40" style="6" customWidth="1"/>
    <col min="14633" max="14843" width="9.140625" style="6"/>
    <col min="14844" max="14844" width="32" style="6" customWidth="1"/>
    <col min="14845" max="14845" width="13.28515625" style="6" customWidth="1"/>
    <col min="14846" max="14847" width="5.28515625" style="6" customWidth="1"/>
    <col min="14848" max="14848" width="4.85546875" style="6" customWidth="1"/>
    <col min="14849" max="14849" width="7.28515625" style="6" customWidth="1"/>
    <col min="14850" max="14850" width="4.140625" style="6" customWidth="1"/>
    <col min="14851" max="14851" width="14.42578125" style="6" bestFit="1" customWidth="1"/>
    <col min="14852" max="14852" width="13.85546875" style="6" customWidth="1"/>
    <col min="14853" max="14853" width="14.42578125" style="6" customWidth="1"/>
    <col min="14854" max="14854" width="16.28515625" style="6" customWidth="1"/>
    <col min="14855" max="14855" width="15" style="6" customWidth="1"/>
    <col min="14856" max="14856" width="15.140625" style="6" customWidth="1"/>
    <col min="14857" max="14857" width="16.85546875" style="6" customWidth="1"/>
    <col min="14858" max="14858" width="15.140625" style="6" customWidth="1"/>
    <col min="14859" max="14859" width="35.140625" style="6" customWidth="1"/>
    <col min="14860" max="14860" width="21.85546875" style="6" customWidth="1"/>
    <col min="14861" max="14861" width="24.140625" style="6" bestFit="1" customWidth="1"/>
    <col min="14862" max="14862" width="12.85546875" style="6" bestFit="1" customWidth="1"/>
    <col min="14863" max="14863" width="9.42578125" style="6" bestFit="1" customWidth="1"/>
    <col min="14864" max="14864" width="7.5703125" style="6" bestFit="1" customWidth="1"/>
    <col min="14865" max="14865" width="100.85546875" style="6" customWidth="1"/>
    <col min="14866" max="14866" width="82.85546875" style="6" customWidth="1"/>
    <col min="14867" max="14867" width="110.140625" style="6" customWidth="1"/>
    <col min="14868" max="14868" width="4.28515625" style="6" customWidth="1"/>
    <col min="14869" max="14869" width="0" style="6" hidden="1" customWidth="1"/>
    <col min="14870" max="14870" width="9.5703125" style="6" customWidth="1"/>
    <col min="14871" max="14871" width="26.28515625" style="6" customWidth="1"/>
    <col min="14872" max="14887" width="0" style="6" hidden="1" customWidth="1"/>
    <col min="14888" max="14888" width="40" style="6" customWidth="1"/>
    <col min="14889" max="15099" width="9.140625" style="6"/>
    <col min="15100" max="15100" width="32" style="6" customWidth="1"/>
    <col min="15101" max="15101" width="13.28515625" style="6" customWidth="1"/>
    <col min="15102" max="15103" width="5.28515625" style="6" customWidth="1"/>
    <col min="15104" max="15104" width="4.85546875" style="6" customWidth="1"/>
    <col min="15105" max="15105" width="7.28515625" style="6" customWidth="1"/>
    <col min="15106" max="15106" width="4.140625" style="6" customWidth="1"/>
    <col min="15107" max="15107" width="14.42578125" style="6" bestFit="1" customWidth="1"/>
    <col min="15108" max="15108" width="13.85546875" style="6" customWidth="1"/>
    <col min="15109" max="15109" width="14.42578125" style="6" customWidth="1"/>
    <col min="15110" max="15110" width="16.28515625" style="6" customWidth="1"/>
    <col min="15111" max="15111" width="15" style="6" customWidth="1"/>
    <col min="15112" max="15112" width="15.140625" style="6" customWidth="1"/>
    <col min="15113" max="15113" width="16.85546875" style="6" customWidth="1"/>
    <col min="15114" max="15114" width="15.140625" style="6" customWidth="1"/>
    <col min="15115" max="15115" width="35.140625" style="6" customWidth="1"/>
    <col min="15116" max="15116" width="21.85546875" style="6" customWidth="1"/>
    <col min="15117" max="15117" width="24.140625" style="6" bestFit="1" customWidth="1"/>
    <col min="15118" max="15118" width="12.85546875" style="6" bestFit="1" customWidth="1"/>
    <col min="15119" max="15119" width="9.42578125" style="6" bestFit="1" customWidth="1"/>
    <col min="15120" max="15120" width="7.5703125" style="6" bestFit="1" customWidth="1"/>
    <col min="15121" max="15121" width="100.85546875" style="6" customWidth="1"/>
    <col min="15122" max="15122" width="82.85546875" style="6" customWidth="1"/>
    <col min="15123" max="15123" width="110.140625" style="6" customWidth="1"/>
    <col min="15124" max="15124" width="4.28515625" style="6" customWidth="1"/>
    <col min="15125" max="15125" width="0" style="6" hidden="1" customWidth="1"/>
    <col min="15126" max="15126" width="9.5703125" style="6" customWidth="1"/>
    <col min="15127" max="15127" width="26.28515625" style="6" customWidth="1"/>
    <col min="15128" max="15143" width="0" style="6" hidden="1" customWidth="1"/>
    <col min="15144" max="15144" width="40" style="6" customWidth="1"/>
    <col min="15145" max="15355" width="9.140625" style="6"/>
    <col min="15356" max="15356" width="32" style="6" customWidth="1"/>
    <col min="15357" max="15357" width="13.28515625" style="6" customWidth="1"/>
    <col min="15358" max="15359" width="5.28515625" style="6" customWidth="1"/>
    <col min="15360" max="15360" width="4.85546875" style="6" customWidth="1"/>
    <col min="15361" max="15361" width="7.28515625" style="6" customWidth="1"/>
    <col min="15362" max="15362" width="4.140625" style="6" customWidth="1"/>
    <col min="15363" max="15363" width="14.42578125" style="6" bestFit="1" customWidth="1"/>
    <col min="15364" max="15364" width="13.85546875" style="6" customWidth="1"/>
    <col min="15365" max="15365" width="14.42578125" style="6" customWidth="1"/>
    <col min="15366" max="15366" width="16.28515625" style="6" customWidth="1"/>
    <col min="15367" max="15367" width="15" style="6" customWidth="1"/>
    <col min="15368" max="15368" width="15.140625" style="6" customWidth="1"/>
    <col min="15369" max="15369" width="16.85546875" style="6" customWidth="1"/>
    <col min="15370" max="15370" width="15.140625" style="6" customWidth="1"/>
    <col min="15371" max="15371" width="35.140625" style="6" customWidth="1"/>
    <col min="15372" max="15372" width="21.85546875" style="6" customWidth="1"/>
    <col min="15373" max="15373" width="24.140625" style="6" bestFit="1" customWidth="1"/>
    <col min="15374" max="15374" width="12.85546875" style="6" bestFit="1" customWidth="1"/>
    <col min="15375" max="15375" width="9.42578125" style="6" bestFit="1" customWidth="1"/>
    <col min="15376" max="15376" width="7.5703125" style="6" bestFit="1" customWidth="1"/>
    <col min="15377" max="15377" width="100.85546875" style="6" customWidth="1"/>
    <col min="15378" max="15378" width="82.85546875" style="6" customWidth="1"/>
    <col min="15379" max="15379" width="110.140625" style="6" customWidth="1"/>
    <col min="15380" max="15380" width="4.28515625" style="6" customWidth="1"/>
    <col min="15381" max="15381" width="0" style="6" hidden="1" customWidth="1"/>
    <col min="15382" max="15382" width="9.5703125" style="6" customWidth="1"/>
    <col min="15383" max="15383" width="26.28515625" style="6" customWidth="1"/>
    <col min="15384" max="15399" width="0" style="6" hidden="1" customWidth="1"/>
    <col min="15400" max="15400" width="40" style="6" customWidth="1"/>
    <col min="15401" max="15611" width="9.140625" style="6"/>
    <col min="15612" max="15612" width="32" style="6" customWidth="1"/>
    <col min="15613" max="15613" width="13.28515625" style="6" customWidth="1"/>
    <col min="15614" max="15615" width="5.28515625" style="6" customWidth="1"/>
    <col min="15616" max="15616" width="4.85546875" style="6" customWidth="1"/>
    <col min="15617" max="15617" width="7.28515625" style="6" customWidth="1"/>
    <col min="15618" max="15618" width="4.140625" style="6" customWidth="1"/>
    <col min="15619" max="15619" width="14.42578125" style="6" bestFit="1" customWidth="1"/>
    <col min="15620" max="15620" width="13.85546875" style="6" customWidth="1"/>
    <col min="15621" max="15621" width="14.42578125" style="6" customWidth="1"/>
    <col min="15622" max="15622" width="16.28515625" style="6" customWidth="1"/>
    <col min="15623" max="15623" width="15" style="6" customWidth="1"/>
    <col min="15624" max="15624" width="15.140625" style="6" customWidth="1"/>
    <col min="15625" max="15625" width="16.85546875" style="6" customWidth="1"/>
    <col min="15626" max="15626" width="15.140625" style="6" customWidth="1"/>
    <col min="15627" max="15627" width="35.140625" style="6" customWidth="1"/>
    <col min="15628" max="15628" width="21.85546875" style="6" customWidth="1"/>
    <col min="15629" max="15629" width="24.140625" style="6" bestFit="1" customWidth="1"/>
    <col min="15630" max="15630" width="12.85546875" style="6" bestFit="1" customWidth="1"/>
    <col min="15631" max="15631" width="9.42578125" style="6" bestFit="1" customWidth="1"/>
    <col min="15632" max="15632" width="7.5703125" style="6" bestFit="1" customWidth="1"/>
    <col min="15633" max="15633" width="100.85546875" style="6" customWidth="1"/>
    <col min="15634" max="15634" width="82.85546875" style="6" customWidth="1"/>
    <col min="15635" max="15635" width="110.140625" style="6" customWidth="1"/>
    <col min="15636" max="15636" width="4.28515625" style="6" customWidth="1"/>
    <col min="15637" max="15637" width="0" style="6" hidden="1" customWidth="1"/>
    <col min="15638" max="15638" width="9.5703125" style="6" customWidth="1"/>
    <col min="15639" max="15639" width="26.28515625" style="6" customWidth="1"/>
    <col min="15640" max="15655" width="0" style="6" hidden="1" customWidth="1"/>
    <col min="15656" max="15656" width="40" style="6" customWidth="1"/>
    <col min="15657" max="15867" width="9.140625" style="6"/>
    <col min="15868" max="15868" width="32" style="6" customWidth="1"/>
    <col min="15869" max="15869" width="13.28515625" style="6" customWidth="1"/>
    <col min="15870" max="15871" width="5.28515625" style="6" customWidth="1"/>
    <col min="15872" max="15872" width="4.85546875" style="6" customWidth="1"/>
    <col min="15873" max="15873" width="7.28515625" style="6" customWidth="1"/>
    <col min="15874" max="15874" width="4.140625" style="6" customWidth="1"/>
    <col min="15875" max="15875" width="14.42578125" style="6" bestFit="1" customWidth="1"/>
    <col min="15876" max="15876" width="13.85546875" style="6" customWidth="1"/>
    <col min="15877" max="15877" width="14.42578125" style="6" customWidth="1"/>
    <col min="15878" max="15878" width="16.28515625" style="6" customWidth="1"/>
    <col min="15879" max="15879" width="15" style="6" customWidth="1"/>
    <col min="15880" max="15880" width="15.140625" style="6" customWidth="1"/>
    <col min="15881" max="15881" width="16.85546875" style="6" customWidth="1"/>
    <col min="15882" max="15882" width="15.140625" style="6" customWidth="1"/>
    <col min="15883" max="15883" width="35.140625" style="6" customWidth="1"/>
    <col min="15884" max="15884" width="21.85546875" style="6" customWidth="1"/>
    <col min="15885" max="15885" width="24.140625" style="6" bestFit="1" customWidth="1"/>
    <col min="15886" max="15886" width="12.85546875" style="6" bestFit="1" customWidth="1"/>
    <col min="15887" max="15887" width="9.42578125" style="6" bestFit="1" customWidth="1"/>
    <col min="15888" max="15888" width="7.5703125" style="6" bestFit="1" customWidth="1"/>
    <col min="15889" max="15889" width="100.85546875" style="6" customWidth="1"/>
    <col min="15890" max="15890" width="82.85546875" style="6" customWidth="1"/>
    <col min="15891" max="15891" width="110.140625" style="6" customWidth="1"/>
    <col min="15892" max="15892" width="4.28515625" style="6" customWidth="1"/>
    <col min="15893" max="15893" width="0" style="6" hidden="1" customWidth="1"/>
    <col min="15894" max="15894" width="9.5703125" style="6" customWidth="1"/>
    <col min="15895" max="15895" width="26.28515625" style="6" customWidth="1"/>
    <col min="15896" max="15911" width="0" style="6" hidden="1" customWidth="1"/>
    <col min="15912" max="15912" width="40" style="6" customWidth="1"/>
    <col min="15913" max="16123" width="9.140625" style="6"/>
    <col min="16124" max="16124" width="32" style="6" customWidth="1"/>
    <col min="16125" max="16125" width="13.28515625" style="6" customWidth="1"/>
    <col min="16126" max="16127" width="5.28515625" style="6" customWidth="1"/>
    <col min="16128" max="16128" width="4.85546875" style="6" customWidth="1"/>
    <col min="16129" max="16129" width="7.28515625" style="6" customWidth="1"/>
    <col min="16130" max="16130" width="4.140625" style="6" customWidth="1"/>
    <col min="16131" max="16131" width="14.42578125" style="6" bestFit="1" customWidth="1"/>
    <col min="16132" max="16132" width="13.85546875" style="6" customWidth="1"/>
    <col min="16133" max="16133" width="14.42578125" style="6" customWidth="1"/>
    <col min="16134" max="16134" width="16.28515625" style="6" customWidth="1"/>
    <col min="16135" max="16135" width="15" style="6" customWidth="1"/>
    <col min="16136" max="16136" width="15.140625" style="6" customWidth="1"/>
    <col min="16137" max="16137" width="16.85546875" style="6" customWidth="1"/>
    <col min="16138" max="16138" width="15.140625" style="6" customWidth="1"/>
    <col min="16139" max="16139" width="35.140625" style="6" customWidth="1"/>
    <col min="16140" max="16140" width="21.85546875" style="6" customWidth="1"/>
    <col min="16141" max="16141" width="24.140625" style="6" bestFit="1" customWidth="1"/>
    <col min="16142" max="16142" width="12.85546875" style="6" bestFit="1" customWidth="1"/>
    <col min="16143" max="16143" width="9.42578125" style="6" bestFit="1" customWidth="1"/>
    <col min="16144" max="16144" width="7.5703125" style="6" bestFit="1" customWidth="1"/>
    <col min="16145" max="16145" width="100.85546875" style="6" customWidth="1"/>
    <col min="16146" max="16146" width="82.85546875" style="6" customWidth="1"/>
    <col min="16147" max="16147" width="110.140625" style="6" customWidth="1"/>
    <col min="16148" max="16148" width="4.28515625" style="6" customWidth="1"/>
    <col min="16149" max="16149" width="0" style="6" hidden="1" customWidth="1"/>
    <col min="16150" max="16150" width="9.5703125" style="6" customWidth="1"/>
    <col min="16151" max="16151" width="26.28515625" style="6" customWidth="1"/>
    <col min="16152" max="16167" width="0" style="6" hidden="1" customWidth="1"/>
    <col min="16168" max="16168" width="40" style="6" customWidth="1"/>
    <col min="16169" max="16384" width="9.140625" style="6"/>
  </cols>
  <sheetData>
    <row r="1" spans="1:39" s="1" customFormat="1" ht="60.75" customHeight="1" x14ac:dyDescent="0.25">
      <c r="A1" s="124" t="s">
        <v>104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P1" s="2"/>
      <c r="V1" s="3"/>
      <c r="W1" s="3"/>
      <c r="X1" s="3"/>
      <c r="Y1" s="4"/>
      <c r="Z1" s="4"/>
      <c r="AA1" s="4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9" s="1" customFormat="1" ht="18.75" x14ac:dyDescent="0.25">
      <c r="A2" s="79"/>
      <c r="B2" s="72"/>
      <c r="C2" s="72"/>
      <c r="D2" s="72"/>
      <c r="E2" s="72"/>
      <c r="F2" s="72"/>
      <c r="G2" s="72"/>
      <c r="H2" s="72"/>
      <c r="I2" s="72"/>
      <c r="J2" s="72"/>
      <c r="K2" s="72"/>
      <c r="P2" s="2"/>
      <c r="V2" s="3"/>
      <c r="W2" s="3"/>
      <c r="X2" s="3"/>
      <c r="Y2" s="4"/>
      <c r="Z2" s="4"/>
      <c r="AA2" s="4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9" x14ac:dyDescent="0.25">
      <c r="K3" s="16" t="s">
        <v>2</v>
      </c>
      <c r="AM3" s="11"/>
    </row>
    <row r="4" spans="1:39" s="12" customFormat="1" ht="11.45" customHeight="1" x14ac:dyDescent="0.25">
      <c r="A4" s="126" t="s">
        <v>105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P4" s="13"/>
      <c r="V4" s="14"/>
      <c r="W4" s="14"/>
      <c r="X4" s="14"/>
      <c r="Y4" s="15"/>
      <c r="Z4" s="15"/>
      <c r="AA4" s="15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</row>
    <row r="5" spans="1:39" s="12" customFormat="1" hidden="1" x14ac:dyDescent="0.25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P5" s="13"/>
      <c r="V5" s="14"/>
      <c r="W5" s="14"/>
      <c r="X5" s="14"/>
      <c r="Y5" s="15"/>
      <c r="Z5" s="15"/>
      <c r="AA5" s="15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</row>
    <row r="6" spans="1:39" s="12" customFormat="1" ht="61.9" hidden="1" customHeight="1" x14ac:dyDescent="0.25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N6" s="13"/>
      <c r="P6" s="13"/>
      <c r="V6" s="14"/>
      <c r="W6" s="14"/>
      <c r="X6" s="14"/>
      <c r="Y6" s="15"/>
      <c r="Z6" s="15"/>
      <c r="AA6" s="15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</row>
    <row r="7" spans="1:39" s="12" customFormat="1" hidden="1" x14ac:dyDescent="0.25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N7" s="13"/>
      <c r="P7" s="13"/>
      <c r="V7" s="14"/>
      <c r="W7" s="14"/>
      <c r="X7" s="14"/>
      <c r="Y7" s="15"/>
      <c r="Z7" s="15"/>
      <c r="AA7" s="15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</row>
    <row r="8" spans="1:39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8"/>
      <c r="M8" s="8"/>
      <c r="N8" s="8"/>
      <c r="O8" s="8"/>
      <c r="AM8" s="11"/>
    </row>
    <row r="9" spans="1:39" x14ac:dyDescent="0.25">
      <c r="A9" s="127" t="s">
        <v>3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8"/>
      <c r="M9" s="8"/>
      <c r="N9" s="8"/>
      <c r="O9" s="8"/>
      <c r="AM9" s="11"/>
    </row>
    <row r="10" spans="1:39" ht="30.6" customHeight="1" x14ac:dyDescent="0.25">
      <c r="A10" s="120" t="s">
        <v>4</v>
      </c>
      <c r="B10" s="120" t="s">
        <v>5</v>
      </c>
      <c r="C10" s="120" t="s">
        <v>6</v>
      </c>
      <c r="D10" s="120"/>
      <c r="E10" s="120"/>
      <c r="F10" s="120"/>
      <c r="G10" s="120"/>
      <c r="H10" s="120" t="s">
        <v>7</v>
      </c>
      <c r="I10" s="120"/>
      <c r="J10" s="120" t="s">
        <v>8</v>
      </c>
      <c r="K10" s="120" t="s">
        <v>9</v>
      </c>
      <c r="L10" s="12"/>
      <c r="N10" s="8"/>
      <c r="O10" s="8"/>
      <c r="AM10" s="11"/>
    </row>
    <row r="11" spans="1:39" ht="9.6" customHeight="1" x14ac:dyDescent="0.25">
      <c r="A11" s="120"/>
      <c r="B11" s="120"/>
      <c r="C11" s="120" t="s">
        <v>10</v>
      </c>
      <c r="D11" s="122" t="s">
        <v>11</v>
      </c>
      <c r="E11" s="122" t="s">
        <v>12</v>
      </c>
      <c r="F11" s="120" t="s">
        <v>13</v>
      </c>
      <c r="G11" s="120" t="s">
        <v>14</v>
      </c>
      <c r="H11" s="120" t="s">
        <v>0</v>
      </c>
      <c r="I11" s="120" t="s">
        <v>1</v>
      </c>
      <c r="J11" s="120"/>
      <c r="K11" s="120"/>
      <c r="L11" s="121"/>
      <c r="O11" s="8"/>
      <c r="AM11" s="11"/>
    </row>
    <row r="12" spans="1:39" ht="11.45" customHeight="1" x14ac:dyDescent="0.25">
      <c r="A12" s="120"/>
      <c r="B12" s="120"/>
      <c r="C12" s="120"/>
      <c r="D12" s="123"/>
      <c r="E12" s="123"/>
      <c r="F12" s="120"/>
      <c r="G12" s="120"/>
      <c r="H12" s="120"/>
      <c r="I12" s="120"/>
      <c r="J12" s="120"/>
      <c r="K12" s="120"/>
      <c r="L12" s="121"/>
      <c r="M12" s="8"/>
      <c r="N12" s="8"/>
      <c r="O12" s="8"/>
      <c r="AM12" s="11"/>
    </row>
    <row r="13" spans="1:39" ht="19.5" customHeight="1" x14ac:dyDescent="0.25">
      <c r="A13" s="18">
        <v>1</v>
      </c>
      <c r="B13" s="18">
        <v>2</v>
      </c>
      <c r="C13" s="18">
        <v>3</v>
      </c>
      <c r="D13" s="19">
        <v>4</v>
      </c>
      <c r="E13" s="19">
        <v>5</v>
      </c>
      <c r="F13" s="18">
        <v>6</v>
      </c>
      <c r="G13" s="18">
        <v>7</v>
      </c>
      <c r="H13" s="18">
        <v>9</v>
      </c>
      <c r="I13" s="18">
        <v>10</v>
      </c>
      <c r="J13" s="18">
        <v>15</v>
      </c>
      <c r="K13" s="18">
        <v>16</v>
      </c>
      <c r="L13" s="78"/>
      <c r="M13" s="8"/>
      <c r="N13" s="8"/>
      <c r="O13" s="8"/>
      <c r="AM13" s="11"/>
    </row>
    <row r="14" spans="1:39" ht="27" customHeight="1" x14ac:dyDescent="0.25">
      <c r="A14" s="106" t="s">
        <v>15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8"/>
      <c r="L14" s="12"/>
      <c r="AM14" s="11"/>
    </row>
    <row r="15" spans="1:39" ht="21.75" customHeight="1" x14ac:dyDescent="0.25">
      <c r="A15" s="106" t="s">
        <v>16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8"/>
      <c r="L15" s="12"/>
      <c r="AM15" s="11"/>
    </row>
    <row r="16" spans="1:39" ht="52.5" customHeight="1" x14ac:dyDescent="0.25">
      <c r="A16" s="101" t="s">
        <v>17</v>
      </c>
      <c r="B16" s="74" t="s">
        <v>18</v>
      </c>
      <c r="C16" s="74" t="s">
        <v>19</v>
      </c>
      <c r="D16" s="20"/>
      <c r="E16" s="74" t="s">
        <v>19</v>
      </c>
      <c r="F16" s="74" t="s">
        <v>19</v>
      </c>
      <c r="G16" s="74" t="s">
        <v>19</v>
      </c>
      <c r="H16" s="21">
        <f>H18/H17</f>
        <v>9523.8095238095248</v>
      </c>
      <c r="I16" s="21">
        <v>20273.7</v>
      </c>
      <c r="J16" s="101" t="s">
        <v>20</v>
      </c>
      <c r="K16" s="101" t="s">
        <v>21</v>
      </c>
      <c r="L16" s="71"/>
      <c r="R16" s="22"/>
      <c r="AM16" s="11"/>
    </row>
    <row r="17" spans="1:39" ht="26.25" customHeight="1" x14ac:dyDescent="0.25">
      <c r="A17" s="101"/>
      <c r="B17" s="74" t="s">
        <v>22</v>
      </c>
      <c r="C17" s="74" t="s">
        <v>19</v>
      </c>
      <c r="D17" s="20"/>
      <c r="E17" s="74" t="s">
        <v>19</v>
      </c>
      <c r="F17" s="74" t="s">
        <v>19</v>
      </c>
      <c r="G17" s="74" t="s">
        <v>19</v>
      </c>
      <c r="H17" s="21">
        <v>39.9</v>
      </c>
      <c r="I17" s="21">
        <f>I18/I16</f>
        <v>39.936341171073856</v>
      </c>
      <c r="J17" s="101"/>
      <c r="K17" s="101"/>
      <c r="L17" s="12"/>
      <c r="R17" s="23"/>
      <c r="V17" s="24"/>
      <c r="W17" s="25"/>
      <c r="X17" s="24"/>
      <c r="AM17" s="11"/>
    </row>
    <row r="18" spans="1:39" ht="41.25" customHeight="1" x14ac:dyDescent="0.25">
      <c r="A18" s="101"/>
      <c r="B18" s="74" t="s">
        <v>24</v>
      </c>
      <c r="C18" s="74"/>
      <c r="D18" s="20"/>
      <c r="E18" s="20"/>
      <c r="F18" s="74"/>
      <c r="G18" s="74"/>
      <c r="H18" s="21">
        <f>H19+H20+H21+H22+H23</f>
        <v>380000</v>
      </c>
      <c r="I18" s="21">
        <f>I19+I20+I21+I22+I23</f>
        <v>809657.4</v>
      </c>
      <c r="J18" s="101"/>
      <c r="K18" s="101"/>
      <c r="L18" s="13"/>
      <c r="V18" s="24"/>
      <c r="W18" s="25"/>
      <c r="X18" s="24"/>
      <c r="AM18" s="11"/>
    </row>
    <row r="19" spans="1:39" ht="24" x14ac:dyDescent="0.25">
      <c r="A19" s="101"/>
      <c r="B19" s="74" t="s">
        <v>25</v>
      </c>
      <c r="C19" s="74">
        <v>176</v>
      </c>
      <c r="D19" s="20" t="s">
        <v>26</v>
      </c>
      <c r="E19" s="20" t="s">
        <v>27</v>
      </c>
      <c r="F19" s="74" t="s">
        <v>28</v>
      </c>
      <c r="G19" s="74">
        <v>810</v>
      </c>
      <c r="H19" s="21">
        <v>380000</v>
      </c>
      <c r="I19" s="21">
        <v>809657.4</v>
      </c>
      <c r="J19" s="101"/>
      <c r="K19" s="101"/>
      <c r="L19" s="13"/>
      <c r="W19" s="25"/>
      <c r="X19" s="25"/>
      <c r="AM19" s="11"/>
    </row>
    <row r="20" spans="1:39" ht="24" x14ac:dyDescent="0.25">
      <c r="A20" s="101"/>
      <c r="B20" s="74" t="s">
        <v>29</v>
      </c>
      <c r="C20" s="74" t="s">
        <v>19</v>
      </c>
      <c r="D20" s="74" t="s">
        <v>19</v>
      </c>
      <c r="E20" s="74" t="s">
        <v>19</v>
      </c>
      <c r="F20" s="74" t="s">
        <v>19</v>
      </c>
      <c r="G20" s="74" t="s">
        <v>19</v>
      </c>
      <c r="H20" s="21">
        <v>0</v>
      </c>
      <c r="I20" s="21">
        <v>0</v>
      </c>
      <c r="J20" s="101"/>
      <c r="K20" s="101"/>
      <c r="L20" s="13"/>
      <c r="W20" s="25"/>
      <c r="AM20" s="11"/>
    </row>
    <row r="21" spans="1:39" ht="24" x14ac:dyDescent="0.25">
      <c r="A21" s="101"/>
      <c r="B21" s="74" t="s">
        <v>30</v>
      </c>
      <c r="C21" s="74" t="s">
        <v>19</v>
      </c>
      <c r="D21" s="74" t="s">
        <v>19</v>
      </c>
      <c r="E21" s="74" t="s">
        <v>19</v>
      </c>
      <c r="F21" s="74" t="s">
        <v>19</v>
      </c>
      <c r="G21" s="74" t="s">
        <v>19</v>
      </c>
      <c r="H21" s="21">
        <v>0</v>
      </c>
      <c r="I21" s="21">
        <v>0</v>
      </c>
      <c r="J21" s="101"/>
      <c r="K21" s="101"/>
      <c r="L21" s="13"/>
      <c r="W21" s="25"/>
      <c r="AM21" s="11"/>
    </row>
    <row r="22" spans="1:39" ht="24" x14ac:dyDescent="0.25">
      <c r="A22" s="101"/>
      <c r="B22" s="74" t="s">
        <v>31</v>
      </c>
      <c r="C22" s="74" t="s">
        <v>19</v>
      </c>
      <c r="D22" s="74" t="s">
        <v>19</v>
      </c>
      <c r="E22" s="74" t="s">
        <v>19</v>
      </c>
      <c r="F22" s="74" t="s">
        <v>19</v>
      </c>
      <c r="G22" s="74" t="s">
        <v>19</v>
      </c>
      <c r="H22" s="21">
        <v>0</v>
      </c>
      <c r="I22" s="21">
        <v>0</v>
      </c>
      <c r="J22" s="101"/>
      <c r="K22" s="101"/>
      <c r="L22" s="13"/>
      <c r="W22" s="25"/>
      <c r="AM22" s="11"/>
    </row>
    <row r="23" spans="1:39" ht="24" x14ac:dyDescent="0.25">
      <c r="A23" s="101"/>
      <c r="B23" s="26" t="s">
        <v>32</v>
      </c>
      <c r="C23" s="74" t="s">
        <v>19</v>
      </c>
      <c r="D23" s="74" t="s">
        <v>19</v>
      </c>
      <c r="E23" s="74" t="s">
        <v>19</v>
      </c>
      <c r="F23" s="74" t="s">
        <v>19</v>
      </c>
      <c r="G23" s="74" t="s">
        <v>19</v>
      </c>
      <c r="H23" s="21">
        <v>0</v>
      </c>
      <c r="I23" s="21">
        <v>0</v>
      </c>
      <c r="J23" s="101"/>
      <c r="K23" s="101"/>
      <c r="L23" s="13"/>
      <c r="W23" s="25"/>
      <c r="AM23" s="11"/>
    </row>
    <row r="24" spans="1:39" ht="48" x14ac:dyDescent="0.25">
      <c r="A24" s="101" t="s">
        <v>33</v>
      </c>
      <c r="B24" s="74" t="s">
        <v>18</v>
      </c>
      <c r="C24" s="74" t="s">
        <v>19</v>
      </c>
      <c r="D24" s="74" t="s">
        <v>19</v>
      </c>
      <c r="E24" s="74" t="s">
        <v>19</v>
      </c>
      <c r="F24" s="74" t="s">
        <v>19</v>
      </c>
      <c r="G24" s="74" t="s">
        <v>19</v>
      </c>
      <c r="H24" s="27">
        <f>H32+H40</f>
        <v>6362.9590443686011</v>
      </c>
      <c r="I24" s="27">
        <f>I32+I40</f>
        <v>13935.9</v>
      </c>
      <c r="J24" s="101" t="s">
        <v>20</v>
      </c>
      <c r="K24" s="101" t="s">
        <v>34</v>
      </c>
      <c r="L24" s="13"/>
      <c r="M24" s="28"/>
      <c r="W24" s="25"/>
      <c r="AM24" s="11"/>
    </row>
    <row r="25" spans="1:39" ht="26.25" customHeight="1" x14ac:dyDescent="0.25">
      <c r="A25" s="101"/>
      <c r="B25" s="74" t="s">
        <v>22</v>
      </c>
      <c r="C25" s="74" t="s">
        <v>19</v>
      </c>
      <c r="D25" s="74" t="s">
        <v>19</v>
      </c>
      <c r="E25" s="74" t="s">
        <v>19</v>
      </c>
      <c r="F25" s="74" t="s">
        <v>19</v>
      </c>
      <c r="G25" s="74" t="s">
        <v>19</v>
      </c>
      <c r="H25" s="21" t="s">
        <v>19</v>
      </c>
      <c r="I25" s="21">
        <f>I26/I24</f>
        <v>72.94815907117588</v>
      </c>
      <c r="J25" s="101"/>
      <c r="K25" s="101"/>
      <c r="L25" s="13"/>
      <c r="M25" s="28"/>
      <c r="W25" s="25"/>
      <c r="AM25" s="11"/>
    </row>
    <row r="26" spans="1:39" ht="33.75" customHeight="1" x14ac:dyDescent="0.25">
      <c r="A26" s="101"/>
      <c r="B26" s="74" t="s">
        <v>24</v>
      </c>
      <c r="C26" s="74" t="s">
        <v>19</v>
      </c>
      <c r="D26" s="20"/>
      <c r="E26" s="74" t="s">
        <v>19</v>
      </c>
      <c r="F26" s="74" t="s">
        <v>19</v>
      </c>
      <c r="G26" s="74" t="s">
        <v>19</v>
      </c>
      <c r="H26" s="21">
        <f>H34+H42</f>
        <v>304200</v>
      </c>
      <c r="I26" s="21">
        <f>I34+I42</f>
        <v>1016598.25</v>
      </c>
      <c r="J26" s="101"/>
      <c r="K26" s="101"/>
      <c r="L26" s="13"/>
      <c r="V26" s="29"/>
      <c r="W26" s="25"/>
      <c r="X26" s="29"/>
      <c r="Y26" s="30"/>
      <c r="AM26" s="11"/>
    </row>
    <row r="27" spans="1:39" ht="24.75" customHeight="1" x14ac:dyDescent="0.25">
      <c r="A27" s="101"/>
      <c r="B27" s="74" t="s">
        <v>25</v>
      </c>
      <c r="C27" s="74">
        <v>176</v>
      </c>
      <c r="D27" s="20" t="s">
        <v>26</v>
      </c>
      <c r="E27" s="20" t="s">
        <v>27</v>
      </c>
      <c r="F27" s="74" t="s">
        <v>35</v>
      </c>
      <c r="G27" s="74">
        <v>810</v>
      </c>
      <c r="H27" s="21">
        <f>H26</f>
        <v>304200</v>
      </c>
      <c r="I27" s="21">
        <f>I26</f>
        <v>1016598.25</v>
      </c>
      <c r="J27" s="101"/>
      <c r="K27" s="101"/>
      <c r="L27" s="13"/>
      <c r="M27" s="8"/>
      <c r="W27" s="25"/>
      <c r="AM27" s="11"/>
    </row>
    <row r="28" spans="1:39" ht="26.25" customHeight="1" x14ac:dyDescent="0.25">
      <c r="A28" s="101"/>
      <c r="B28" s="74" t="s">
        <v>29</v>
      </c>
      <c r="C28" s="74" t="s">
        <v>19</v>
      </c>
      <c r="D28" s="74" t="s">
        <v>19</v>
      </c>
      <c r="E28" s="74" t="s">
        <v>19</v>
      </c>
      <c r="F28" s="74" t="s">
        <v>19</v>
      </c>
      <c r="G28" s="74" t="s">
        <v>19</v>
      </c>
      <c r="H28" s="21">
        <v>0</v>
      </c>
      <c r="I28" s="21">
        <v>0</v>
      </c>
      <c r="J28" s="101"/>
      <c r="K28" s="101"/>
      <c r="L28" s="13"/>
      <c r="W28" s="25"/>
      <c r="AM28" s="11"/>
    </row>
    <row r="29" spans="1:39" ht="26.25" customHeight="1" x14ac:dyDescent="0.25">
      <c r="A29" s="101"/>
      <c r="B29" s="74" t="s">
        <v>30</v>
      </c>
      <c r="C29" s="74" t="s">
        <v>19</v>
      </c>
      <c r="D29" s="74" t="s">
        <v>19</v>
      </c>
      <c r="E29" s="74" t="s">
        <v>19</v>
      </c>
      <c r="F29" s="74" t="s">
        <v>19</v>
      </c>
      <c r="G29" s="74" t="s">
        <v>19</v>
      </c>
      <c r="H29" s="21">
        <v>0</v>
      </c>
      <c r="I29" s="21">
        <v>0</v>
      </c>
      <c r="J29" s="101"/>
      <c r="K29" s="101"/>
      <c r="L29" s="13"/>
      <c r="W29" s="25"/>
      <c r="AM29" s="11"/>
    </row>
    <row r="30" spans="1:39" ht="26.25" customHeight="1" x14ac:dyDescent="0.25">
      <c r="A30" s="101"/>
      <c r="B30" s="74" t="s">
        <v>31</v>
      </c>
      <c r="C30" s="74" t="s">
        <v>19</v>
      </c>
      <c r="D30" s="74" t="s">
        <v>19</v>
      </c>
      <c r="E30" s="74" t="s">
        <v>19</v>
      </c>
      <c r="F30" s="74" t="s">
        <v>19</v>
      </c>
      <c r="G30" s="74" t="s">
        <v>19</v>
      </c>
      <c r="H30" s="21">
        <v>0</v>
      </c>
      <c r="I30" s="21">
        <v>0</v>
      </c>
      <c r="J30" s="101"/>
      <c r="K30" s="101"/>
      <c r="L30" s="13"/>
      <c r="W30" s="25"/>
      <c r="AM30" s="11"/>
    </row>
    <row r="31" spans="1:39" ht="23.25" customHeight="1" x14ac:dyDescent="0.25">
      <c r="A31" s="101"/>
      <c r="B31" s="26" t="s">
        <v>32</v>
      </c>
      <c r="C31" s="74" t="s">
        <v>19</v>
      </c>
      <c r="D31" s="74" t="s">
        <v>19</v>
      </c>
      <c r="E31" s="74" t="s">
        <v>19</v>
      </c>
      <c r="F31" s="74" t="s">
        <v>19</v>
      </c>
      <c r="G31" s="74" t="s">
        <v>19</v>
      </c>
      <c r="H31" s="21">
        <v>0</v>
      </c>
      <c r="I31" s="21">
        <v>0</v>
      </c>
      <c r="J31" s="101"/>
      <c r="K31" s="101"/>
      <c r="L31" s="13"/>
      <c r="W31" s="25"/>
      <c r="AM31" s="11"/>
    </row>
    <row r="32" spans="1:39" ht="48" outlineLevel="1" x14ac:dyDescent="0.25">
      <c r="A32" s="110" t="s">
        <v>36</v>
      </c>
      <c r="B32" s="74" t="s">
        <v>18</v>
      </c>
      <c r="C32" s="74" t="s">
        <v>19</v>
      </c>
      <c r="D32" s="74" t="s">
        <v>19</v>
      </c>
      <c r="E32" s="74" t="s">
        <v>19</v>
      </c>
      <c r="F32" s="74" t="s">
        <v>19</v>
      </c>
      <c r="G32" s="74" t="s">
        <v>19</v>
      </c>
      <c r="H32" s="21">
        <f>H34/H33</f>
        <v>8.9590443686006829</v>
      </c>
      <c r="I32" s="21">
        <v>19.899999999999999</v>
      </c>
      <c r="J32" s="101" t="s">
        <v>20</v>
      </c>
      <c r="K32" s="110" t="s">
        <v>37</v>
      </c>
      <c r="L32" s="13"/>
      <c r="W32" s="25"/>
      <c r="AM32" s="11"/>
    </row>
    <row r="33" spans="1:39" ht="24" outlineLevel="1" x14ac:dyDescent="0.25">
      <c r="A33" s="111"/>
      <c r="B33" s="74" t="s">
        <v>22</v>
      </c>
      <c r="C33" s="74" t="s">
        <v>19</v>
      </c>
      <c r="D33" s="74" t="s">
        <v>19</v>
      </c>
      <c r="E33" s="74" t="s">
        <v>19</v>
      </c>
      <c r="F33" s="74" t="s">
        <v>19</v>
      </c>
      <c r="G33" s="74" t="s">
        <v>19</v>
      </c>
      <c r="H33" s="21">
        <v>468.8</v>
      </c>
      <c r="I33" s="21">
        <f>I34/I32</f>
        <v>468.83417085427135</v>
      </c>
      <c r="J33" s="101"/>
      <c r="K33" s="111"/>
      <c r="L33" s="13"/>
      <c r="W33" s="25"/>
      <c r="AM33" s="11"/>
    </row>
    <row r="34" spans="1:39" ht="36" customHeight="1" outlineLevel="1" x14ac:dyDescent="0.25">
      <c r="A34" s="111"/>
      <c r="B34" s="74" t="s">
        <v>24</v>
      </c>
      <c r="C34" s="74" t="s">
        <v>19</v>
      </c>
      <c r="D34" s="20"/>
      <c r="E34" s="74" t="s">
        <v>19</v>
      </c>
      <c r="F34" s="74" t="s">
        <v>19</v>
      </c>
      <c r="G34" s="74" t="s">
        <v>19</v>
      </c>
      <c r="H34" s="21">
        <f>H35+H36+H37+H38+H39</f>
        <v>4200</v>
      </c>
      <c r="I34" s="21">
        <f>I35+I36+I37+I38+I39</f>
        <v>9329.7999999999993</v>
      </c>
      <c r="J34" s="101"/>
      <c r="K34" s="111"/>
      <c r="L34" s="13"/>
      <c r="W34" s="25"/>
      <c r="AM34" s="11"/>
    </row>
    <row r="35" spans="1:39" ht="33" customHeight="1" outlineLevel="1" x14ac:dyDescent="0.25">
      <c r="A35" s="111"/>
      <c r="B35" s="74" t="s">
        <v>25</v>
      </c>
      <c r="C35" s="74">
        <v>176</v>
      </c>
      <c r="D35" s="20" t="s">
        <v>26</v>
      </c>
      <c r="E35" s="20" t="s">
        <v>27</v>
      </c>
      <c r="F35" s="74" t="s">
        <v>35</v>
      </c>
      <c r="G35" s="74">
        <v>810</v>
      </c>
      <c r="H35" s="21">
        <v>4200</v>
      </c>
      <c r="I35" s="21">
        <v>9329.7999999999993</v>
      </c>
      <c r="J35" s="101"/>
      <c r="K35" s="111"/>
      <c r="L35" s="13"/>
      <c r="W35" s="25"/>
      <c r="AM35" s="11"/>
    </row>
    <row r="36" spans="1:39" ht="31.5" customHeight="1" outlineLevel="1" x14ac:dyDescent="0.25">
      <c r="A36" s="111"/>
      <c r="B36" s="74" t="s">
        <v>29</v>
      </c>
      <c r="C36" s="74" t="s">
        <v>19</v>
      </c>
      <c r="D36" s="74" t="s">
        <v>19</v>
      </c>
      <c r="E36" s="74" t="s">
        <v>19</v>
      </c>
      <c r="F36" s="74" t="s">
        <v>19</v>
      </c>
      <c r="G36" s="74" t="s">
        <v>19</v>
      </c>
      <c r="H36" s="21">
        <v>0</v>
      </c>
      <c r="I36" s="21">
        <v>0</v>
      </c>
      <c r="J36" s="101"/>
      <c r="K36" s="111"/>
      <c r="L36" s="13"/>
      <c r="W36" s="25"/>
      <c r="AM36" s="11"/>
    </row>
    <row r="37" spans="1:39" ht="30" customHeight="1" outlineLevel="1" x14ac:dyDescent="0.25">
      <c r="A37" s="111"/>
      <c r="B37" s="74" t="s">
        <v>30</v>
      </c>
      <c r="C37" s="74" t="s">
        <v>19</v>
      </c>
      <c r="D37" s="74" t="s">
        <v>19</v>
      </c>
      <c r="E37" s="74" t="s">
        <v>19</v>
      </c>
      <c r="F37" s="74" t="s">
        <v>19</v>
      </c>
      <c r="G37" s="74" t="s">
        <v>19</v>
      </c>
      <c r="H37" s="21">
        <v>0</v>
      </c>
      <c r="I37" s="21">
        <v>0</v>
      </c>
      <c r="J37" s="101"/>
      <c r="K37" s="111"/>
      <c r="L37" s="13"/>
      <c r="W37" s="25"/>
      <c r="AM37" s="11"/>
    </row>
    <row r="38" spans="1:39" ht="30" customHeight="1" outlineLevel="1" x14ac:dyDescent="0.25">
      <c r="A38" s="111"/>
      <c r="B38" s="74" t="s">
        <v>31</v>
      </c>
      <c r="C38" s="74" t="s">
        <v>19</v>
      </c>
      <c r="D38" s="74" t="s">
        <v>19</v>
      </c>
      <c r="E38" s="74" t="s">
        <v>19</v>
      </c>
      <c r="F38" s="74" t="s">
        <v>19</v>
      </c>
      <c r="G38" s="74" t="s">
        <v>19</v>
      </c>
      <c r="H38" s="21">
        <v>0</v>
      </c>
      <c r="I38" s="21">
        <v>0</v>
      </c>
      <c r="J38" s="101"/>
      <c r="K38" s="111"/>
      <c r="L38" s="13"/>
      <c r="W38" s="25"/>
      <c r="AM38" s="11"/>
    </row>
    <row r="39" spans="1:39" ht="30" customHeight="1" outlineLevel="1" x14ac:dyDescent="0.25">
      <c r="A39" s="112"/>
      <c r="B39" s="26" t="s">
        <v>32</v>
      </c>
      <c r="C39" s="74" t="s">
        <v>19</v>
      </c>
      <c r="D39" s="74" t="s">
        <v>19</v>
      </c>
      <c r="E39" s="74" t="s">
        <v>19</v>
      </c>
      <c r="F39" s="74" t="s">
        <v>19</v>
      </c>
      <c r="G39" s="74" t="s">
        <v>19</v>
      </c>
      <c r="H39" s="21">
        <v>0</v>
      </c>
      <c r="I39" s="21">
        <v>0</v>
      </c>
      <c r="J39" s="101"/>
      <c r="K39" s="112"/>
      <c r="L39" s="13"/>
      <c r="W39" s="25"/>
      <c r="AM39" s="11"/>
    </row>
    <row r="40" spans="1:39" ht="65.25" customHeight="1" outlineLevel="1" x14ac:dyDescent="0.25">
      <c r="A40" s="110" t="s">
        <v>38</v>
      </c>
      <c r="B40" s="85" t="s">
        <v>18</v>
      </c>
      <c r="C40" s="74" t="s">
        <v>19</v>
      </c>
      <c r="D40" s="74" t="s">
        <v>19</v>
      </c>
      <c r="E40" s="74" t="s">
        <v>19</v>
      </c>
      <c r="F40" s="74" t="s">
        <v>19</v>
      </c>
      <c r="G40" s="74" t="s">
        <v>19</v>
      </c>
      <c r="H40" s="21">
        <v>6354</v>
      </c>
      <c r="I40" s="21">
        <v>13916</v>
      </c>
      <c r="J40" s="110" t="s">
        <v>20</v>
      </c>
      <c r="K40" s="110" t="s">
        <v>39</v>
      </c>
      <c r="L40" s="13"/>
      <c r="W40" s="25"/>
      <c r="AM40" s="11"/>
    </row>
    <row r="41" spans="1:39" ht="35.25" customHeight="1" outlineLevel="1" x14ac:dyDescent="0.25">
      <c r="A41" s="111"/>
      <c r="B41" s="74" t="s">
        <v>22</v>
      </c>
      <c r="C41" s="74" t="s">
        <v>19</v>
      </c>
      <c r="D41" s="74" t="s">
        <v>19</v>
      </c>
      <c r="E41" s="74" t="s">
        <v>19</v>
      </c>
      <c r="F41" s="74" t="s">
        <v>19</v>
      </c>
      <c r="G41" s="74" t="s">
        <v>19</v>
      </c>
      <c r="H41" s="21" t="s">
        <v>19</v>
      </c>
      <c r="I41" s="21">
        <f>I42/I40</f>
        <v>72.382038660534633</v>
      </c>
      <c r="J41" s="111"/>
      <c r="K41" s="111"/>
      <c r="L41" s="13"/>
      <c r="W41" s="25"/>
      <c r="AM41" s="11"/>
    </row>
    <row r="42" spans="1:39" ht="38.25" customHeight="1" outlineLevel="1" x14ac:dyDescent="0.25">
      <c r="A42" s="111"/>
      <c r="B42" s="74" t="s">
        <v>24</v>
      </c>
      <c r="C42" s="74" t="s">
        <v>19</v>
      </c>
      <c r="D42" s="20"/>
      <c r="E42" s="74" t="s">
        <v>19</v>
      </c>
      <c r="F42" s="74" t="s">
        <v>19</v>
      </c>
      <c r="G42" s="74" t="s">
        <v>19</v>
      </c>
      <c r="H42" s="21">
        <f>H43+H44+H45+H46+H47</f>
        <v>300000</v>
      </c>
      <c r="I42" s="21">
        <f>I43+I44+I45+I46+I47</f>
        <v>1007268.45</v>
      </c>
      <c r="J42" s="111"/>
      <c r="K42" s="111"/>
      <c r="L42" s="13"/>
      <c r="W42" s="25"/>
      <c r="AM42" s="11"/>
    </row>
    <row r="43" spans="1:39" ht="28.5" customHeight="1" outlineLevel="1" x14ac:dyDescent="0.25">
      <c r="A43" s="111"/>
      <c r="B43" s="74" t="s">
        <v>25</v>
      </c>
      <c r="C43" s="74">
        <v>176</v>
      </c>
      <c r="D43" s="20" t="s">
        <v>26</v>
      </c>
      <c r="E43" s="20" t="s">
        <v>27</v>
      </c>
      <c r="F43" s="74" t="s">
        <v>35</v>
      </c>
      <c r="G43" s="74">
        <v>810</v>
      </c>
      <c r="H43" s="21">
        <v>300000</v>
      </c>
      <c r="I43" s="21">
        <f>940508.2+66760.25</f>
        <v>1007268.45</v>
      </c>
      <c r="J43" s="111"/>
      <c r="K43" s="111"/>
      <c r="L43" s="13"/>
      <c r="W43" s="25"/>
      <c r="AM43" s="11"/>
    </row>
    <row r="44" spans="1:39" ht="24" customHeight="1" outlineLevel="1" x14ac:dyDescent="0.25">
      <c r="A44" s="111"/>
      <c r="B44" s="74" t="s">
        <v>29</v>
      </c>
      <c r="C44" s="74" t="s">
        <v>19</v>
      </c>
      <c r="D44" s="74" t="s">
        <v>19</v>
      </c>
      <c r="E44" s="74" t="s">
        <v>19</v>
      </c>
      <c r="F44" s="74" t="s">
        <v>19</v>
      </c>
      <c r="G44" s="74" t="s">
        <v>19</v>
      </c>
      <c r="H44" s="21">
        <v>0</v>
      </c>
      <c r="I44" s="21">
        <v>0</v>
      </c>
      <c r="J44" s="111"/>
      <c r="K44" s="111"/>
      <c r="L44" s="13"/>
      <c r="W44" s="25"/>
      <c r="AM44" s="11"/>
    </row>
    <row r="45" spans="1:39" ht="30.75" customHeight="1" outlineLevel="1" x14ac:dyDescent="0.25">
      <c r="A45" s="111"/>
      <c r="B45" s="74" t="s">
        <v>30</v>
      </c>
      <c r="C45" s="74" t="s">
        <v>19</v>
      </c>
      <c r="D45" s="74" t="s">
        <v>19</v>
      </c>
      <c r="E45" s="74" t="s">
        <v>19</v>
      </c>
      <c r="F45" s="74" t="s">
        <v>19</v>
      </c>
      <c r="G45" s="74" t="s">
        <v>19</v>
      </c>
      <c r="H45" s="21">
        <v>0</v>
      </c>
      <c r="I45" s="21">
        <v>0</v>
      </c>
      <c r="J45" s="111"/>
      <c r="K45" s="111"/>
      <c r="L45" s="13"/>
      <c r="W45" s="25"/>
      <c r="AM45" s="11"/>
    </row>
    <row r="46" spans="1:39" ht="30.75" customHeight="1" outlineLevel="1" x14ac:dyDescent="0.25">
      <c r="A46" s="111"/>
      <c r="B46" s="74" t="s">
        <v>31</v>
      </c>
      <c r="C46" s="74" t="s">
        <v>19</v>
      </c>
      <c r="D46" s="74" t="s">
        <v>19</v>
      </c>
      <c r="E46" s="74" t="s">
        <v>19</v>
      </c>
      <c r="F46" s="74" t="s">
        <v>19</v>
      </c>
      <c r="G46" s="74" t="s">
        <v>19</v>
      </c>
      <c r="H46" s="21">
        <v>0</v>
      </c>
      <c r="I46" s="21">
        <v>0</v>
      </c>
      <c r="J46" s="111"/>
      <c r="K46" s="111"/>
      <c r="L46" s="13"/>
      <c r="W46" s="25"/>
      <c r="AB46" s="9"/>
      <c r="AC46" s="9"/>
      <c r="AM46" s="11"/>
    </row>
    <row r="47" spans="1:39" ht="24.75" customHeight="1" outlineLevel="1" x14ac:dyDescent="0.25">
      <c r="A47" s="112"/>
      <c r="B47" s="26" t="s">
        <v>32</v>
      </c>
      <c r="C47" s="74" t="s">
        <v>19</v>
      </c>
      <c r="D47" s="74" t="s">
        <v>19</v>
      </c>
      <c r="E47" s="74" t="s">
        <v>19</v>
      </c>
      <c r="F47" s="74" t="s">
        <v>19</v>
      </c>
      <c r="G47" s="74" t="s">
        <v>19</v>
      </c>
      <c r="H47" s="21">
        <v>0</v>
      </c>
      <c r="I47" s="21">
        <v>0</v>
      </c>
      <c r="J47" s="112"/>
      <c r="K47" s="112"/>
      <c r="L47" s="13"/>
      <c r="W47" s="25"/>
      <c r="AM47" s="11"/>
    </row>
    <row r="48" spans="1:39" ht="24" customHeight="1" x14ac:dyDescent="0.25">
      <c r="A48" s="101" t="s">
        <v>40</v>
      </c>
      <c r="B48" s="74" t="s">
        <v>41</v>
      </c>
      <c r="C48" s="74" t="s">
        <v>19</v>
      </c>
      <c r="D48" s="74" t="s">
        <v>19</v>
      </c>
      <c r="E48" s="74" t="s">
        <v>19</v>
      </c>
      <c r="F48" s="74" t="s">
        <v>19</v>
      </c>
      <c r="G48" s="74" t="s">
        <v>19</v>
      </c>
      <c r="H48" s="21" t="s">
        <v>23</v>
      </c>
      <c r="I48" s="21" t="s">
        <v>23</v>
      </c>
      <c r="J48" s="110" t="s">
        <v>20</v>
      </c>
      <c r="K48" s="101" t="s">
        <v>42</v>
      </c>
      <c r="L48" s="13"/>
      <c r="O48" s="8"/>
      <c r="W48" s="25"/>
      <c r="AM48" s="11"/>
    </row>
    <row r="49" spans="1:39" ht="24" x14ac:dyDescent="0.25">
      <c r="A49" s="101"/>
      <c r="B49" s="74" t="s">
        <v>22</v>
      </c>
      <c r="C49" s="74" t="s">
        <v>19</v>
      </c>
      <c r="D49" s="74" t="s">
        <v>19</v>
      </c>
      <c r="E49" s="74" t="s">
        <v>19</v>
      </c>
      <c r="F49" s="74" t="s">
        <v>19</v>
      </c>
      <c r="G49" s="74" t="s">
        <v>19</v>
      </c>
      <c r="H49" s="21" t="s">
        <v>23</v>
      </c>
      <c r="I49" s="21" t="s">
        <v>23</v>
      </c>
      <c r="J49" s="111"/>
      <c r="K49" s="101"/>
      <c r="L49" s="13"/>
      <c r="O49" s="8"/>
      <c r="W49" s="25"/>
      <c r="AM49" s="11"/>
    </row>
    <row r="50" spans="1:39" ht="36" x14ac:dyDescent="0.25">
      <c r="A50" s="101"/>
      <c r="B50" s="74" t="s">
        <v>24</v>
      </c>
      <c r="C50" s="74" t="s">
        <v>19</v>
      </c>
      <c r="D50" s="20"/>
      <c r="E50" s="74" t="s">
        <v>19</v>
      </c>
      <c r="F50" s="74" t="s">
        <v>19</v>
      </c>
      <c r="G50" s="74" t="s">
        <v>19</v>
      </c>
      <c r="H50" s="21">
        <f>H58+H66+H74+H82+H90+H98+H106+H114</f>
        <v>450458</v>
      </c>
      <c r="I50" s="21">
        <f t="shared" ref="I50:I51" si="0">I58+I66+I74+I82+I90+I98+I106+I114</f>
        <v>1989467.4</v>
      </c>
      <c r="J50" s="111"/>
      <c r="K50" s="101"/>
      <c r="L50" s="13"/>
      <c r="M50" s="8"/>
      <c r="O50" s="8"/>
      <c r="W50" s="25"/>
      <c r="AM50" s="11"/>
    </row>
    <row r="51" spans="1:39" ht="24" x14ac:dyDescent="0.25">
      <c r="A51" s="101"/>
      <c r="B51" s="74" t="s">
        <v>25</v>
      </c>
      <c r="C51" s="74">
        <v>176</v>
      </c>
      <c r="D51" s="20" t="s">
        <v>43</v>
      </c>
      <c r="E51" s="20" t="s">
        <v>44</v>
      </c>
      <c r="F51" s="74" t="s">
        <v>45</v>
      </c>
      <c r="G51" s="74">
        <v>810</v>
      </c>
      <c r="H51" s="21">
        <f>H59+H67+H75+H83+H91+H99+H107+H115</f>
        <v>450458</v>
      </c>
      <c r="I51" s="21">
        <f t="shared" si="0"/>
        <v>1989467.4</v>
      </c>
      <c r="J51" s="111"/>
      <c r="K51" s="101"/>
      <c r="L51" s="13"/>
      <c r="O51" s="8"/>
      <c r="U51" s="31"/>
      <c r="W51" s="25"/>
      <c r="AM51" s="11"/>
    </row>
    <row r="52" spans="1:39" ht="24" x14ac:dyDescent="0.25">
      <c r="A52" s="101"/>
      <c r="B52" s="74" t="s">
        <v>29</v>
      </c>
      <c r="C52" s="74" t="s">
        <v>19</v>
      </c>
      <c r="D52" s="74" t="s">
        <v>19</v>
      </c>
      <c r="E52" s="74" t="s">
        <v>19</v>
      </c>
      <c r="F52" s="74" t="s">
        <v>19</v>
      </c>
      <c r="G52" s="74" t="s">
        <v>19</v>
      </c>
      <c r="H52" s="21">
        <v>0</v>
      </c>
      <c r="I52" s="21">
        <v>0</v>
      </c>
      <c r="J52" s="111"/>
      <c r="K52" s="101"/>
      <c r="L52" s="13"/>
      <c r="O52" s="8"/>
      <c r="W52" s="25"/>
      <c r="X52" s="32"/>
      <c r="Y52" s="32"/>
      <c r="Z52" s="32"/>
      <c r="AA52" s="32"/>
      <c r="AB52" s="9"/>
      <c r="AM52" s="11"/>
    </row>
    <row r="53" spans="1:39" ht="24" x14ac:dyDescent="0.25">
      <c r="A53" s="101"/>
      <c r="B53" s="74" t="s">
        <v>30</v>
      </c>
      <c r="C53" s="74" t="s">
        <v>19</v>
      </c>
      <c r="D53" s="74" t="s">
        <v>19</v>
      </c>
      <c r="E53" s="74" t="s">
        <v>19</v>
      </c>
      <c r="F53" s="74" t="s">
        <v>19</v>
      </c>
      <c r="G53" s="74" t="s">
        <v>19</v>
      </c>
      <c r="H53" s="21">
        <v>0</v>
      </c>
      <c r="I53" s="21">
        <v>0</v>
      </c>
      <c r="J53" s="111"/>
      <c r="K53" s="101"/>
      <c r="L53" s="13"/>
      <c r="O53" s="8"/>
      <c r="W53" s="25"/>
      <c r="Y53" s="33"/>
      <c r="Z53" s="33"/>
      <c r="AM53" s="11"/>
    </row>
    <row r="54" spans="1:39" ht="24" x14ac:dyDescent="0.25">
      <c r="A54" s="101"/>
      <c r="B54" s="74" t="s">
        <v>31</v>
      </c>
      <c r="C54" s="74" t="s">
        <v>19</v>
      </c>
      <c r="D54" s="74" t="s">
        <v>19</v>
      </c>
      <c r="E54" s="74" t="s">
        <v>19</v>
      </c>
      <c r="F54" s="74" t="s">
        <v>19</v>
      </c>
      <c r="G54" s="74" t="s">
        <v>19</v>
      </c>
      <c r="H54" s="21">
        <v>0</v>
      </c>
      <c r="I54" s="21">
        <v>0</v>
      </c>
      <c r="J54" s="111"/>
      <c r="K54" s="101"/>
      <c r="L54" s="13"/>
      <c r="O54" s="8"/>
      <c r="W54" s="25"/>
      <c r="X54" s="34"/>
      <c r="Y54" s="33"/>
      <c r="Z54" s="33"/>
      <c r="AA54" s="34"/>
      <c r="AB54" s="35"/>
      <c r="AM54" s="11"/>
    </row>
    <row r="55" spans="1:39" ht="24" x14ac:dyDescent="0.25">
      <c r="A55" s="101"/>
      <c r="B55" s="26" t="s">
        <v>32</v>
      </c>
      <c r="C55" s="74" t="s">
        <v>19</v>
      </c>
      <c r="D55" s="74" t="s">
        <v>19</v>
      </c>
      <c r="E55" s="74" t="s">
        <v>19</v>
      </c>
      <c r="F55" s="74" t="s">
        <v>19</v>
      </c>
      <c r="G55" s="74" t="s">
        <v>19</v>
      </c>
      <c r="H55" s="21">
        <v>0</v>
      </c>
      <c r="I55" s="21">
        <v>0</v>
      </c>
      <c r="J55" s="112"/>
      <c r="K55" s="101"/>
      <c r="L55" s="13"/>
      <c r="O55" s="8"/>
      <c r="W55" s="25"/>
      <c r="AM55" s="11"/>
    </row>
    <row r="56" spans="1:39" ht="51" customHeight="1" outlineLevel="1" x14ac:dyDescent="0.25">
      <c r="A56" s="101" t="s">
        <v>46</v>
      </c>
      <c r="B56" s="74" t="s">
        <v>47</v>
      </c>
      <c r="C56" s="74" t="s">
        <v>19</v>
      </c>
      <c r="D56" s="74" t="s">
        <v>19</v>
      </c>
      <c r="E56" s="74" t="s">
        <v>19</v>
      </c>
      <c r="F56" s="74" t="s">
        <v>19</v>
      </c>
      <c r="G56" s="74" t="s">
        <v>19</v>
      </c>
      <c r="H56" s="21">
        <f>I56-1044.2</f>
        <v>1335.9999999999998</v>
      </c>
      <c r="I56" s="21">
        <v>2380.1999999999998</v>
      </c>
      <c r="J56" s="110" t="s">
        <v>20</v>
      </c>
      <c r="K56" s="101" t="s">
        <v>48</v>
      </c>
      <c r="L56" s="13"/>
      <c r="W56" s="25"/>
      <c r="AM56" s="11"/>
    </row>
    <row r="57" spans="1:39" ht="24" outlineLevel="1" x14ac:dyDescent="0.25">
      <c r="A57" s="101"/>
      <c r="B57" s="74" t="s">
        <v>22</v>
      </c>
      <c r="C57" s="74" t="s">
        <v>19</v>
      </c>
      <c r="D57" s="74" t="s">
        <v>19</v>
      </c>
      <c r="E57" s="74" t="s">
        <v>19</v>
      </c>
      <c r="F57" s="74" t="s">
        <v>19</v>
      </c>
      <c r="G57" s="74" t="s">
        <v>19</v>
      </c>
      <c r="H57" s="21" t="s">
        <v>19</v>
      </c>
      <c r="I57" s="21">
        <f>I58/I56</f>
        <v>39.72006554071087</v>
      </c>
      <c r="J57" s="111"/>
      <c r="K57" s="101"/>
      <c r="L57" s="13"/>
      <c r="W57" s="25"/>
      <c r="AM57" s="11"/>
    </row>
    <row r="58" spans="1:39" ht="36" outlineLevel="1" x14ac:dyDescent="0.25">
      <c r="A58" s="101"/>
      <c r="B58" s="74" t="s">
        <v>24</v>
      </c>
      <c r="C58" s="74" t="s">
        <v>19</v>
      </c>
      <c r="D58" s="20"/>
      <c r="E58" s="74" t="s">
        <v>19</v>
      </c>
      <c r="F58" s="74" t="s">
        <v>19</v>
      </c>
      <c r="G58" s="74" t="s">
        <v>19</v>
      </c>
      <c r="H58" s="21">
        <f>H59+H60+H61+H62+H63</f>
        <v>25000</v>
      </c>
      <c r="I58" s="21">
        <f>I59+I60+I61+I62+I63</f>
        <v>94541.7</v>
      </c>
      <c r="J58" s="111"/>
      <c r="K58" s="101"/>
      <c r="L58" s="13"/>
      <c r="W58" s="25"/>
      <c r="AM58" s="11"/>
    </row>
    <row r="59" spans="1:39" ht="33.75" customHeight="1" outlineLevel="1" x14ac:dyDescent="0.25">
      <c r="A59" s="101"/>
      <c r="B59" s="74" t="s">
        <v>25</v>
      </c>
      <c r="C59" s="74">
        <v>176</v>
      </c>
      <c r="D59" s="20" t="s">
        <v>43</v>
      </c>
      <c r="E59" s="20" t="s">
        <v>44</v>
      </c>
      <c r="F59" s="74" t="s">
        <v>45</v>
      </c>
      <c r="G59" s="74">
        <v>810</v>
      </c>
      <c r="H59" s="21">
        <v>25000</v>
      </c>
      <c r="I59" s="21">
        <v>94541.7</v>
      </c>
      <c r="J59" s="111"/>
      <c r="K59" s="101"/>
      <c r="L59" s="13"/>
      <c r="W59" s="25"/>
      <c r="AM59" s="11"/>
    </row>
    <row r="60" spans="1:39" ht="30.75" customHeight="1" outlineLevel="1" x14ac:dyDescent="0.25">
      <c r="A60" s="101"/>
      <c r="B60" s="74" t="s">
        <v>29</v>
      </c>
      <c r="C60" s="74" t="s">
        <v>19</v>
      </c>
      <c r="D60" s="74" t="s">
        <v>19</v>
      </c>
      <c r="E60" s="74" t="s">
        <v>19</v>
      </c>
      <c r="F60" s="74" t="s">
        <v>19</v>
      </c>
      <c r="G60" s="74" t="s">
        <v>19</v>
      </c>
      <c r="H60" s="21">
        <v>0</v>
      </c>
      <c r="I60" s="21">
        <v>0</v>
      </c>
      <c r="J60" s="111"/>
      <c r="K60" s="101"/>
      <c r="L60" s="13"/>
      <c r="W60" s="25"/>
      <c r="AM60" s="11"/>
    </row>
    <row r="61" spans="1:39" ht="24" outlineLevel="1" x14ac:dyDescent="0.25">
      <c r="A61" s="101"/>
      <c r="B61" s="74" t="s">
        <v>30</v>
      </c>
      <c r="C61" s="74" t="s">
        <v>19</v>
      </c>
      <c r="D61" s="74" t="s">
        <v>19</v>
      </c>
      <c r="E61" s="74" t="s">
        <v>19</v>
      </c>
      <c r="F61" s="74" t="s">
        <v>19</v>
      </c>
      <c r="G61" s="74" t="s">
        <v>19</v>
      </c>
      <c r="H61" s="21">
        <v>0</v>
      </c>
      <c r="I61" s="21">
        <v>0</v>
      </c>
      <c r="J61" s="111"/>
      <c r="K61" s="101"/>
      <c r="L61" s="13"/>
      <c r="W61" s="25"/>
      <c r="AM61" s="11"/>
    </row>
    <row r="62" spans="1:39" ht="33" customHeight="1" outlineLevel="1" x14ac:dyDescent="0.25">
      <c r="A62" s="101"/>
      <c r="B62" s="74" t="s">
        <v>31</v>
      </c>
      <c r="C62" s="74" t="s">
        <v>19</v>
      </c>
      <c r="D62" s="74" t="s">
        <v>19</v>
      </c>
      <c r="E62" s="74" t="s">
        <v>19</v>
      </c>
      <c r="F62" s="74" t="s">
        <v>19</v>
      </c>
      <c r="G62" s="74" t="s">
        <v>19</v>
      </c>
      <c r="H62" s="21">
        <v>0</v>
      </c>
      <c r="I62" s="21">
        <v>0</v>
      </c>
      <c r="J62" s="111"/>
      <c r="K62" s="101"/>
      <c r="L62" s="13"/>
      <c r="W62" s="25"/>
      <c r="AM62" s="11"/>
    </row>
    <row r="63" spans="1:39" ht="42.75" customHeight="1" outlineLevel="1" x14ac:dyDescent="0.25">
      <c r="A63" s="101"/>
      <c r="B63" s="26" t="s">
        <v>32</v>
      </c>
      <c r="C63" s="74" t="s">
        <v>19</v>
      </c>
      <c r="D63" s="74" t="s">
        <v>19</v>
      </c>
      <c r="E63" s="74" t="s">
        <v>19</v>
      </c>
      <c r="F63" s="74" t="s">
        <v>19</v>
      </c>
      <c r="G63" s="74" t="s">
        <v>19</v>
      </c>
      <c r="H63" s="21">
        <v>0</v>
      </c>
      <c r="I63" s="21">
        <v>0</v>
      </c>
      <c r="J63" s="112"/>
      <c r="K63" s="101"/>
      <c r="L63" s="13"/>
      <c r="W63" s="25"/>
      <c r="AM63" s="11"/>
    </row>
    <row r="64" spans="1:39" ht="84.75" customHeight="1" outlineLevel="1" x14ac:dyDescent="0.25">
      <c r="A64" s="101" t="s">
        <v>49</v>
      </c>
      <c r="B64" s="74" t="s">
        <v>50</v>
      </c>
      <c r="C64" s="74" t="s">
        <v>19</v>
      </c>
      <c r="D64" s="74" t="s">
        <v>19</v>
      </c>
      <c r="E64" s="74" t="s">
        <v>19</v>
      </c>
      <c r="F64" s="74" t="s">
        <v>19</v>
      </c>
      <c r="G64" s="36" t="s">
        <v>19</v>
      </c>
      <c r="H64" s="21">
        <f>I64-1281.2</f>
        <v>1250.6000000000001</v>
      </c>
      <c r="I64" s="21">
        <v>2531.8000000000002</v>
      </c>
      <c r="J64" s="110" t="s">
        <v>20</v>
      </c>
      <c r="K64" s="101" t="s">
        <v>51</v>
      </c>
      <c r="L64" s="13"/>
      <c r="W64" s="25"/>
      <c r="Y64" s="37"/>
      <c r="AM64" s="11"/>
    </row>
    <row r="65" spans="1:39" ht="24" outlineLevel="1" x14ac:dyDescent="0.25">
      <c r="A65" s="101"/>
      <c r="B65" s="74" t="s">
        <v>22</v>
      </c>
      <c r="C65" s="74" t="s">
        <v>19</v>
      </c>
      <c r="D65" s="74" t="s">
        <v>19</v>
      </c>
      <c r="E65" s="74" t="s">
        <v>19</v>
      </c>
      <c r="F65" s="74" t="s">
        <v>19</v>
      </c>
      <c r="G65" s="36" t="s">
        <v>19</v>
      </c>
      <c r="H65" s="21" t="s">
        <v>19</v>
      </c>
      <c r="I65" s="21">
        <f>I66/I64</f>
        <v>645.57010822339828</v>
      </c>
      <c r="J65" s="111"/>
      <c r="K65" s="101"/>
      <c r="L65" s="13"/>
      <c r="W65" s="25"/>
      <c r="AM65" s="11"/>
    </row>
    <row r="66" spans="1:39" ht="36" outlineLevel="1" x14ac:dyDescent="0.25">
      <c r="A66" s="101"/>
      <c r="B66" s="74" t="s">
        <v>24</v>
      </c>
      <c r="C66" s="74" t="s">
        <v>19</v>
      </c>
      <c r="D66" s="20"/>
      <c r="E66" s="74" t="s">
        <v>19</v>
      </c>
      <c r="F66" s="74" t="s">
        <v>19</v>
      </c>
      <c r="G66" s="36" t="s">
        <v>19</v>
      </c>
      <c r="H66" s="21">
        <f>H67+H68+H69+H70+H71</f>
        <v>376000</v>
      </c>
      <c r="I66" s="21">
        <f>I67+I68+I69+I70+I71</f>
        <v>1634454.4</v>
      </c>
      <c r="J66" s="111"/>
      <c r="K66" s="101"/>
      <c r="L66" s="13"/>
      <c r="W66" s="25"/>
      <c r="AM66" s="11"/>
    </row>
    <row r="67" spans="1:39" ht="24" outlineLevel="1" x14ac:dyDescent="0.25">
      <c r="A67" s="101"/>
      <c r="B67" s="74" t="s">
        <v>25</v>
      </c>
      <c r="C67" s="74">
        <v>176</v>
      </c>
      <c r="D67" s="20" t="s">
        <v>43</v>
      </c>
      <c r="E67" s="20" t="s">
        <v>44</v>
      </c>
      <c r="F67" s="74" t="s">
        <v>45</v>
      </c>
      <c r="G67" s="74">
        <v>810</v>
      </c>
      <c r="H67" s="21">
        <v>376000</v>
      </c>
      <c r="I67" s="21">
        <f>1789361.5-21875.5-66271.35-66760.25</f>
        <v>1634454.4</v>
      </c>
      <c r="J67" s="111"/>
      <c r="K67" s="101"/>
      <c r="L67" s="13"/>
      <c r="W67" s="25"/>
      <c r="AM67" s="11"/>
    </row>
    <row r="68" spans="1:39" ht="24" outlineLevel="1" x14ac:dyDescent="0.25">
      <c r="A68" s="101"/>
      <c r="B68" s="74" t="s">
        <v>29</v>
      </c>
      <c r="C68" s="74" t="s">
        <v>19</v>
      </c>
      <c r="D68" s="74" t="s">
        <v>19</v>
      </c>
      <c r="E68" s="74" t="s">
        <v>19</v>
      </c>
      <c r="F68" s="74" t="s">
        <v>19</v>
      </c>
      <c r="G68" s="36" t="s">
        <v>19</v>
      </c>
      <c r="H68" s="21">
        <v>0</v>
      </c>
      <c r="I68" s="21">
        <v>0</v>
      </c>
      <c r="J68" s="111"/>
      <c r="K68" s="101"/>
      <c r="L68" s="13"/>
      <c r="W68" s="25"/>
      <c r="AM68" s="11"/>
    </row>
    <row r="69" spans="1:39" ht="24" outlineLevel="1" x14ac:dyDescent="0.25">
      <c r="A69" s="101"/>
      <c r="B69" s="74" t="s">
        <v>30</v>
      </c>
      <c r="C69" s="74" t="s">
        <v>19</v>
      </c>
      <c r="D69" s="74" t="s">
        <v>19</v>
      </c>
      <c r="E69" s="74" t="s">
        <v>19</v>
      </c>
      <c r="F69" s="74" t="s">
        <v>19</v>
      </c>
      <c r="G69" s="74" t="s">
        <v>19</v>
      </c>
      <c r="H69" s="21">
        <v>0</v>
      </c>
      <c r="I69" s="21">
        <v>0</v>
      </c>
      <c r="J69" s="111"/>
      <c r="K69" s="101"/>
      <c r="L69" s="13"/>
      <c r="W69" s="25"/>
      <c r="AM69" s="11"/>
    </row>
    <row r="70" spans="1:39" ht="24" outlineLevel="1" x14ac:dyDescent="0.25">
      <c r="A70" s="101"/>
      <c r="B70" s="74" t="s">
        <v>31</v>
      </c>
      <c r="C70" s="74" t="s">
        <v>19</v>
      </c>
      <c r="D70" s="74" t="s">
        <v>19</v>
      </c>
      <c r="E70" s="74" t="s">
        <v>19</v>
      </c>
      <c r="F70" s="74" t="s">
        <v>19</v>
      </c>
      <c r="G70" s="74" t="s">
        <v>19</v>
      </c>
      <c r="H70" s="21">
        <v>0</v>
      </c>
      <c r="I70" s="21">
        <v>0</v>
      </c>
      <c r="J70" s="111"/>
      <c r="K70" s="101"/>
      <c r="L70" s="13"/>
      <c r="W70" s="25"/>
      <c r="AM70" s="11"/>
    </row>
    <row r="71" spans="1:39" ht="43.9" customHeight="1" outlineLevel="1" x14ac:dyDescent="0.25">
      <c r="A71" s="101"/>
      <c r="B71" s="26" t="s">
        <v>32</v>
      </c>
      <c r="C71" s="74" t="s">
        <v>19</v>
      </c>
      <c r="D71" s="74" t="s">
        <v>19</v>
      </c>
      <c r="E71" s="74" t="s">
        <v>19</v>
      </c>
      <c r="F71" s="74" t="s">
        <v>19</v>
      </c>
      <c r="G71" s="74" t="s">
        <v>19</v>
      </c>
      <c r="H71" s="21">
        <v>0</v>
      </c>
      <c r="I71" s="21">
        <v>0</v>
      </c>
      <c r="J71" s="112"/>
      <c r="K71" s="101"/>
      <c r="L71" s="13"/>
      <c r="W71" s="25"/>
      <c r="AM71" s="11"/>
    </row>
    <row r="72" spans="1:39" ht="36" outlineLevel="1" x14ac:dyDescent="0.25">
      <c r="A72" s="101" t="s">
        <v>52</v>
      </c>
      <c r="B72" s="74" t="s">
        <v>47</v>
      </c>
      <c r="C72" s="74" t="s">
        <v>19</v>
      </c>
      <c r="D72" s="74" t="s">
        <v>19</v>
      </c>
      <c r="E72" s="74" t="s">
        <v>19</v>
      </c>
      <c r="F72" s="74" t="s">
        <v>19</v>
      </c>
      <c r="G72" s="74" t="s">
        <v>19</v>
      </c>
      <c r="H72" s="21">
        <f>I72-344.5</f>
        <v>222</v>
      </c>
      <c r="I72" s="21">
        <f>566.5</f>
        <v>566.5</v>
      </c>
      <c r="J72" s="110" t="s">
        <v>20</v>
      </c>
      <c r="K72" s="101" t="s">
        <v>53</v>
      </c>
      <c r="L72" s="13"/>
      <c r="W72" s="25"/>
      <c r="AM72" s="11"/>
    </row>
    <row r="73" spans="1:39" ht="24" outlineLevel="1" x14ac:dyDescent="0.25">
      <c r="A73" s="101"/>
      <c r="B73" s="74" t="s">
        <v>22</v>
      </c>
      <c r="C73" s="74" t="s">
        <v>19</v>
      </c>
      <c r="D73" s="74" t="s">
        <v>19</v>
      </c>
      <c r="E73" s="74" t="s">
        <v>19</v>
      </c>
      <c r="F73" s="74" t="s">
        <v>19</v>
      </c>
      <c r="G73" s="74" t="s">
        <v>19</v>
      </c>
      <c r="H73" s="21" t="s">
        <v>19</v>
      </c>
      <c r="I73" s="21">
        <f>I74/I72</f>
        <v>41.233539276257723</v>
      </c>
      <c r="J73" s="111"/>
      <c r="K73" s="101"/>
      <c r="L73" s="13"/>
      <c r="W73" s="25"/>
      <c r="AM73" s="11"/>
    </row>
    <row r="74" spans="1:39" ht="36" outlineLevel="1" x14ac:dyDescent="0.25">
      <c r="A74" s="101"/>
      <c r="B74" s="74" t="s">
        <v>24</v>
      </c>
      <c r="C74" s="74" t="s">
        <v>19</v>
      </c>
      <c r="D74" s="20"/>
      <c r="E74" s="74" t="s">
        <v>19</v>
      </c>
      <c r="F74" s="74" t="s">
        <v>19</v>
      </c>
      <c r="G74" s="74" t="s">
        <v>19</v>
      </c>
      <c r="H74" s="21">
        <f>H75+H76+H77+H78+H79</f>
        <v>1600</v>
      </c>
      <c r="I74" s="21">
        <f>I75+I76+I77+I78+I79</f>
        <v>23358.799999999999</v>
      </c>
      <c r="J74" s="111"/>
      <c r="K74" s="101"/>
      <c r="L74" s="13"/>
      <c r="W74" s="25"/>
      <c r="AM74" s="11"/>
    </row>
    <row r="75" spans="1:39" ht="24" outlineLevel="1" x14ac:dyDescent="0.25">
      <c r="A75" s="101"/>
      <c r="B75" s="74" t="s">
        <v>25</v>
      </c>
      <c r="C75" s="74">
        <v>176</v>
      </c>
      <c r="D75" s="20" t="s">
        <v>43</v>
      </c>
      <c r="E75" s="20" t="s">
        <v>44</v>
      </c>
      <c r="F75" s="74" t="s">
        <v>45</v>
      </c>
      <c r="G75" s="74">
        <v>810</v>
      </c>
      <c r="H75" s="21">
        <v>1600</v>
      </c>
      <c r="I75" s="21">
        <v>23358.799999999999</v>
      </c>
      <c r="J75" s="111"/>
      <c r="K75" s="101"/>
      <c r="L75" s="13"/>
      <c r="W75" s="25"/>
      <c r="AM75" s="11"/>
    </row>
    <row r="76" spans="1:39" ht="24" outlineLevel="1" x14ac:dyDescent="0.25">
      <c r="A76" s="101"/>
      <c r="B76" s="74" t="s">
        <v>29</v>
      </c>
      <c r="C76" s="74" t="s">
        <v>19</v>
      </c>
      <c r="D76" s="74" t="s">
        <v>19</v>
      </c>
      <c r="E76" s="74" t="s">
        <v>19</v>
      </c>
      <c r="F76" s="74" t="s">
        <v>19</v>
      </c>
      <c r="G76" s="74" t="s">
        <v>19</v>
      </c>
      <c r="H76" s="21">
        <v>0</v>
      </c>
      <c r="I76" s="21">
        <v>0</v>
      </c>
      <c r="J76" s="111"/>
      <c r="K76" s="101"/>
      <c r="L76" s="13"/>
      <c r="W76" s="25"/>
      <c r="AM76" s="11"/>
    </row>
    <row r="77" spans="1:39" ht="24" outlineLevel="1" x14ac:dyDescent="0.25">
      <c r="A77" s="101"/>
      <c r="B77" s="74" t="s">
        <v>30</v>
      </c>
      <c r="C77" s="74" t="s">
        <v>19</v>
      </c>
      <c r="D77" s="74" t="s">
        <v>19</v>
      </c>
      <c r="E77" s="74" t="s">
        <v>19</v>
      </c>
      <c r="F77" s="74" t="s">
        <v>19</v>
      </c>
      <c r="G77" s="74" t="s">
        <v>19</v>
      </c>
      <c r="H77" s="21">
        <v>0</v>
      </c>
      <c r="I77" s="21">
        <v>0</v>
      </c>
      <c r="J77" s="111"/>
      <c r="K77" s="101"/>
      <c r="L77" s="13"/>
      <c r="W77" s="25"/>
      <c r="AM77" s="11"/>
    </row>
    <row r="78" spans="1:39" ht="24" outlineLevel="1" x14ac:dyDescent="0.25">
      <c r="A78" s="101"/>
      <c r="B78" s="74" t="s">
        <v>31</v>
      </c>
      <c r="C78" s="74" t="s">
        <v>19</v>
      </c>
      <c r="D78" s="74" t="s">
        <v>19</v>
      </c>
      <c r="E78" s="74" t="s">
        <v>19</v>
      </c>
      <c r="F78" s="74" t="s">
        <v>19</v>
      </c>
      <c r="G78" s="74" t="s">
        <v>19</v>
      </c>
      <c r="H78" s="21">
        <v>0</v>
      </c>
      <c r="I78" s="21">
        <v>0</v>
      </c>
      <c r="J78" s="111"/>
      <c r="K78" s="101"/>
      <c r="L78" s="13"/>
      <c r="W78" s="25"/>
      <c r="AM78" s="11"/>
    </row>
    <row r="79" spans="1:39" ht="24" outlineLevel="1" x14ac:dyDescent="0.25">
      <c r="A79" s="101"/>
      <c r="B79" s="26" t="s">
        <v>32</v>
      </c>
      <c r="C79" s="74" t="s">
        <v>19</v>
      </c>
      <c r="D79" s="74" t="s">
        <v>19</v>
      </c>
      <c r="E79" s="74" t="s">
        <v>19</v>
      </c>
      <c r="F79" s="74" t="s">
        <v>19</v>
      </c>
      <c r="G79" s="74" t="s">
        <v>19</v>
      </c>
      <c r="H79" s="21">
        <v>0</v>
      </c>
      <c r="I79" s="21">
        <v>0</v>
      </c>
      <c r="J79" s="112"/>
      <c r="K79" s="101"/>
      <c r="L79" s="13"/>
      <c r="W79" s="25"/>
      <c r="AM79" s="11"/>
    </row>
    <row r="80" spans="1:39" ht="36" customHeight="1" outlineLevel="1" x14ac:dyDescent="0.25">
      <c r="A80" s="101" t="s">
        <v>54</v>
      </c>
      <c r="B80" s="74" t="s">
        <v>47</v>
      </c>
      <c r="C80" s="74" t="s">
        <v>19</v>
      </c>
      <c r="D80" s="74" t="s">
        <v>19</v>
      </c>
      <c r="E80" s="74" t="s">
        <v>19</v>
      </c>
      <c r="F80" s="74" t="s">
        <v>19</v>
      </c>
      <c r="G80" s="74" t="s">
        <v>19</v>
      </c>
      <c r="H80" s="21">
        <f>I80-2.6</f>
        <v>2.6</v>
      </c>
      <c r="I80" s="21">
        <v>5.2</v>
      </c>
      <c r="J80" s="110" t="s">
        <v>20</v>
      </c>
      <c r="K80" s="101" t="s">
        <v>55</v>
      </c>
      <c r="L80" s="13"/>
      <c r="U80" s="38"/>
      <c r="W80" s="25"/>
      <c r="AM80" s="11"/>
    </row>
    <row r="81" spans="1:39" ht="24" outlineLevel="1" x14ac:dyDescent="0.25">
      <c r="A81" s="101"/>
      <c r="B81" s="74" t="s">
        <v>22</v>
      </c>
      <c r="C81" s="74" t="s">
        <v>19</v>
      </c>
      <c r="D81" s="74" t="s">
        <v>19</v>
      </c>
      <c r="E81" s="74" t="s">
        <v>19</v>
      </c>
      <c r="F81" s="74" t="s">
        <v>19</v>
      </c>
      <c r="G81" s="74" t="s">
        <v>19</v>
      </c>
      <c r="H81" s="21" t="s">
        <v>19</v>
      </c>
      <c r="I81" s="21">
        <f>I82/I80</f>
        <v>57.269230769230766</v>
      </c>
      <c r="J81" s="111"/>
      <c r="K81" s="101"/>
      <c r="L81" s="13"/>
      <c r="W81" s="25"/>
      <c r="AM81" s="11"/>
    </row>
    <row r="82" spans="1:39" ht="36" outlineLevel="1" x14ac:dyDescent="0.25">
      <c r="A82" s="101"/>
      <c r="B82" s="74" t="s">
        <v>24</v>
      </c>
      <c r="C82" s="74" t="s">
        <v>19</v>
      </c>
      <c r="D82" s="20"/>
      <c r="E82" s="74" t="s">
        <v>19</v>
      </c>
      <c r="F82" s="74" t="s">
        <v>19</v>
      </c>
      <c r="G82" s="74" t="s">
        <v>19</v>
      </c>
      <c r="H82" s="21">
        <f>H83+H84+H85+H86+H87</f>
        <v>8</v>
      </c>
      <c r="I82" s="21">
        <f>I83+I84+I85+I86+I87</f>
        <v>297.8</v>
      </c>
      <c r="J82" s="111"/>
      <c r="K82" s="101"/>
      <c r="L82" s="13"/>
      <c r="V82" s="39"/>
      <c r="W82" s="25"/>
      <c r="X82" s="39"/>
      <c r="Y82" s="40"/>
      <c r="Z82" s="15"/>
      <c r="AM82" s="11"/>
    </row>
    <row r="83" spans="1:39" ht="24" outlineLevel="1" x14ac:dyDescent="0.25">
      <c r="A83" s="101"/>
      <c r="B83" s="74" t="s">
        <v>25</v>
      </c>
      <c r="C83" s="74">
        <v>176</v>
      </c>
      <c r="D83" s="20" t="s">
        <v>43</v>
      </c>
      <c r="E83" s="20" t="s">
        <v>44</v>
      </c>
      <c r="F83" s="74" t="s">
        <v>45</v>
      </c>
      <c r="G83" s="74">
        <v>810</v>
      </c>
      <c r="H83" s="21">
        <v>8</v>
      </c>
      <c r="I83" s="21">
        <v>297.8</v>
      </c>
      <c r="J83" s="111"/>
      <c r="K83" s="101"/>
      <c r="L83" s="13"/>
      <c r="M83" s="8"/>
      <c r="W83" s="25"/>
      <c r="AM83" s="11"/>
    </row>
    <row r="84" spans="1:39" ht="24" outlineLevel="1" x14ac:dyDescent="0.25">
      <c r="A84" s="101"/>
      <c r="B84" s="74" t="s">
        <v>29</v>
      </c>
      <c r="C84" s="74" t="s">
        <v>19</v>
      </c>
      <c r="D84" s="74" t="s">
        <v>19</v>
      </c>
      <c r="E84" s="74" t="s">
        <v>19</v>
      </c>
      <c r="F84" s="74" t="s">
        <v>19</v>
      </c>
      <c r="G84" s="74" t="s">
        <v>19</v>
      </c>
      <c r="H84" s="21">
        <v>0</v>
      </c>
      <c r="I84" s="21">
        <v>0</v>
      </c>
      <c r="J84" s="111"/>
      <c r="K84" s="101"/>
      <c r="L84" s="13"/>
      <c r="W84" s="25"/>
      <c r="AM84" s="11"/>
    </row>
    <row r="85" spans="1:39" ht="24" outlineLevel="1" x14ac:dyDescent="0.25">
      <c r="A85" s="101"/>
      <c r="B85" s="74" t="s">
        <v>30</v>
      </c>
      <c r="C85" s="74" t="s">
        <v>19</v>
      </c>
      <c r="D85" s="74" t="s">
        <v>19</v>
      </c>
      <c r="E85" s="74" t="s">
        <v>19</v>
      </c>
      <c r="F85" s="74" t="s">
        <v>19</v>
      </c>
      <c r="G85" s="74" t="s">
        <v>19</v>
      </c>
      <c r="H85" s="21">
        <v>0</v>
      </c>
      <c r="I85" s="21">
        <v>0</v>
      </c>
      <c r="J85" s="111"/>
      <c r="K85" s="101"/>
      <c r="L85" s="13"/>
      <c r="W85" s="25"/>
      <c r="AM85" s="11"/>
    </row>
    <row r="86" spans="1:39" ht="24" outlineLevel="1" x14ac:dyDescent="0.25">
      <c r="A86" s="101"/>
      <c r="B86" s="74" t="s">
        <v>31</v>
      </c>
      <c r="C86" s="74" t="s">
        <v>19</v>
      </c>
      <c r="D86" s="74" t="s">
        <v>19</v>
      </c>
      <c r="E86" s="74" t="s">
        <v>19</v>
      </c>
      <c r="F86" s="74" t="s">
        <v>19</v>
      </c>
      <c r="G86" s="74" t="s">
        <v>19</v>
      </c>
      <c r="H86" s="21">
        <v>0</v>
      </c>
      <c r="I86" s="21">
        <v>0</v>
      </c>
      <c r="J86" s="111"/>
      <c r="K86" s="101"/>
      <c r="L86" s="13"/>
      <c r="W86" s="25"/>
      <c r="AM86" s="11"/>
    </row>
    <row r="87" spans="1:39" ht="24" outlineLevel="1" x14ac:dyDescent="0.25">
      <c r="A87" s="101"/>
      <c r="B87" s="26" t="s">
        <v>32</v>
      </c>
      <c r="C87" s="74" t="s">
        <v>19</v>
      </c>
      <c r="D87" s="74" t="s">
        <v>19</v>
      </c>
      <c r="E87" s="74" t="s">
        <v>19</v>
      </c>
      <c r="F87" s="74" t="s">
        <v>19</v>
      </c>
      <c r="G87" s="74" t="s">
        <v>19</v>
      </c>
      <c r="H87" s="21">
        <v>0</v>
      </c>
      <c r="I87" s="21">
        <v>0</v>
      </c>
      <c r="J87" s="112"/>
      <c r="K87" s="101"/>
      <c r="L87" s="13"/>
      <c r="W87" s="25"/>
      <c r="AM87" s="11"/>
    </row>
    <row r="88" spans="1:39" ht="45.75" customHeight="1" outlineLevel="1" x14ac:dyDescent="0.25">
      <c r="A88" s="101" t="s">
        <v>56</v>
      </c>
      <c r="B88" s="74" t="s">
        <v>47</v>
      </c>
      <c r="C88" s="74" t="s">
        <v>19</v>
      </c>
      <c r="D88" s="74" t="s">
        <v>19</v>
      </c>
      <c r="E88" s="74" t="s">
        <v>19</v>
      </c>
      <c r="F88" s="74" t="s">
        <v>19</v>
      </c>
      <c r="G88" s="74" t="s">
        <v>19</v>
      </c>
      <c r="H88" s="21">
        <f>I88-68.8</f>
        <v>55.2</v>
      </c>
      <c r="I88" s="21">
        <v>124</v>
      </c>
      <c r="J88" s="110" t="s">
        <v>20</v>
      </c>
      <c r="K88" s="101" t="s">
        <v>57</v>
      </c>
      <c r="L88" s="13"/>
      <c r="W88" s="25"/>
      <c r="AM88" s="11"/>
    </row>
    <row r="89" spans="1:39" ht="24" outlineLevel="1" x14ac:dyDescent="0.25">
      <c r="A89" s="101"/>
      <c r="B89" s="74" t="s">
        <v>22</v>
      </c>
      <c r="C89" s="74" t="s">
        <v>19</v>
      </c>
      <c r="D89" s="74" t="s">
        <v>19</v>
      </c>
      <c r="E89" s="74" t="s">
        <v>19</v>
      </c>
      <c r="F89" s="74" t="s">
        <v>19</v>
      </c>
      <c r="G89" s="74" t="s">
        <v>19</v>
      </c>
      <c r="H89" s="21" t="s">
        <v>19</v>
      </c>
      <c r="I89" s="21">
        <f>I90/I88</f>
        <v>73.265322580645162</v>
      </c>
      <c r="J89" s="111"/>
      <c r="K89" s="101"/>
      <c r="L89" s="13"/>
      <c r="W89" s="25"/>
      <c r="X89" s="35"/>
      <c r="AM89" s="11"/>
    </row>
    <row r="90" spans="1:39" ht="36" outlineLevel="1" x14ac:dyDescent="0.25">
      <c r="A90" s="101"/>
      <c r="B90" s="74" t="s">
        <v>24</v>
      </c>
      <c r="C90" s="74" t="s">
        <v>19</v>
      </c>
      <c r="D90" s="20"/>
      <c r="E90" s="74" t="s">
        <v>19</v>
      </c>
      <c r="F90" s="74" t="s">
        <v>19</v>
      </c>
      <c r="G90" s="74" t="s">
        <v>19</v>
      </c>
      <c r="H90" s="21">
        <f>H91+H92+H93+H94+H95</f>
        <v>875</v>
      </c>
      <c r="I90" s="21">
        <f>I91+I92+I93+I94+I95</f>
        <v>9084.9</v>
      </c>
      <c r="J90" s="111"/>
      <c r="K90" s="101"/>
      <c r="L90" s="13"/>
      <c r="W90" s="25"/>
      <c r="AM90" s="11"/>
    </row>
    <row r="91" spans="1:39" ht="24" outlineLevel="1" x14ac:dyDescent="0.25">
      <c r="A91" s="101"/>
      <c r="B91" s="74" t="s">
        <v>25</v>
      </c>
      <c r="C91" s="74">
        <v>176</v>
      </c>
      <c r="D91" s="20" t="s">
        <v>43</v>
      </c>
      <c r="E91" s="20" t="s">
        <v>44</v>
      </c>
      <c r="F91" s="74" t="s">
        <v>45</v>
      </c>
      <c r="G91" s="74">
        <v>810</v>
      </c>
      <c r="H91" s="21">
        <v>875</v>
      </c>
      <c r="I91" s="21">
        <v>9084.9</v>
      </c>
      <c r="J91" s="111"/>
      <c r="K91" s="101"/>
      <c r="L91" s="13"/>
      <c r="W91" s="25"/>
      <c r="AM91" s="11"/>
    </row>
    <row r="92" spans="1:39" ht="24" outlineLevel="1" x14ac:dyDescent="0.25">
      <c r="A92" s="101"/>
      <c r="B92" s="74" t="s">
        <v>29</v>
      </c>
      <c r="C92" s="74" t="s">
        <v>19</v>
      </c>
      <c r="D92" s="74" t="s">
        <v>19</v>
      </c>
      <c r="E92" s="74" t="s">
        <v>19</v>
      </c>
      <c r="F92" s="74" t="s">
        <v>19</v>
      </c>
      <c r="G92" s="74" t="s">
        <v>19</v>
      </c>
      <c r="H92" s="21">
        <v>0</v>
      </c>
      <c r="I92" s="21">
        <v>0</v>
      </c>
      <c r="J92" s="111"/>
      <c r="K92" s="101"/>
      <c r="L92" s="13"/>
      <c r="W92" s="25"/>
      <c r="AM92" s="11"/>
    </row>
    <row r="93" spans="1:39" ht="24" outlineLevel="1" x14ac:dyDescent="0.25">
      <c r="A93" s="101"/>
      <c r="B93" s="74" t="s">
        <v>30</v>
      </c>
      <c r="C93" s="74" t="s">
        <v>19</v>
      </c>
      <c r="D93" s="74" t="s">
        <v>19</v>
      </c>
      <c r="E93" s="74" t="s">
        <v>19</v>
      </c>
      <c r="F93" s="74" t="s">
        <v>19</v>
      </c>
      <c r="G93" s="74" t="s">
        <v>19</v>
      </c>
      <c r="H93" s="21">
        <v>0</v>
      </c>
      <c r="I93" s="21">
        <v>0</v>
      </c>
      <c r="J93" s="111"/>
      <c r="K93" s="101"/>
      <c r="L93" s="13"/>
      <c r="W93" s="25"/>
      <c r="AM93" s="11"/>
    </row>
    <row r="94" spans="1:39" ht="24" outlineLevel="1" x14ac:dyDescent="0.25">
      <c r="A94" s="101"/>
      <c r="B94" s="74" t="s">
        <v>31</v>
      </c>
      <c r="C94" s="74" t="s">
        <v>19</v>
      </c>
      <c r="D94" s="74" t="s">
        <v>19</v>
      </c>
      <c r="E94" s="74" t="s">
        <v>19</v>
      </c>
      <c r="F94" s="74" t="s">
        <v>19</v>
      </c>
      <c r="G94" s="74" t="s">
        <v>19</v>
      </c>
      <c r="H94" s="21">
        <v>0</v>
      </c>
      <c r="I94" s="21">
        <v>0</v>
      </c>
      <c r="J94" s="111"/>
      <c r="K94" s="101"/>
      <c r="L94" s="13"/>
      <c r="W94" s="25"/>
      <c r="AM94" s="11"/>
    </row>
    <row r="95" spans="1:39" ht="24" outlineLevel="1" x14ac:dyDescent="0.25">
      <c r="A95" s="101"/>
      <c r="B95" s="26" t="s">
        <v>32</v>
      </c>
      <c r="C95" s="74" t="s">
        <v>19</v>
      </c>
      <c r="D95" s="74" t="s">
        <v>19</v>
      </c>
      <c r="E95" s="74" t="s">
        <v>19</v>
      </c>
      <c r="F95" s="74" t="s">
        <v>19</v>
      </c>
      <c r="G95" s="74" t="s">
        <v>19</v>
      </c>
      <c r="H95" s="21">
        <v>0</v>
      </c>
      <c r="I95" s="21">
        <v>0</v>
      </c>
      <c r="J95" s="112"/>
      <c r="K95" s="101"/>
      <c r="L95" s="13"/>
      <c r="W95" s="25"/>
      <c r="AM95" s="11"/>
    </row>
    <row r="96" spans="1:39" ht="36" outlineLevel="1" x14ac:dyDescent="0.25">
      <c r="A96" s="101" t="s">
        <v>58</v>
      </c>
      <c r="B96" s="74" t="s">
        <v>47</v>
      </c>
      <c r="C96" s="74" t="s">
        <v>19</v>
      </c>
      <c r="D96" s="74" t="s">
        <v>19</v>
      </c>
      <c r="E96" s="74" t="s">
        <v>19</v>
      </c>
      <c r="F96" s="74" t="s">
        <v>19</v>
      </c>
      <c r="G96" s="74" t="s">
        <v>19</v>
      </c>
      <c r="H96" s="21">
        <f>I96-520.2</f>
        <v>315.69999999999993</v>
      </c>
      <c r="I96" s="21">
        <v>835.9</v>
      </c>
      <c r="J96" s="110" t="s">
        <v>20</v>
      </c>
      <c r="K96" s="101" t="s">
        <v>59</v>
      </c>
      <c r="L96" s="13"/>
      <c r="W96" s="25"/>
      <c r="AM96" s="11"/>
    </row>
    <row r="97" spans="1:39" ht="24" outlineLevel="1" x14ac:dyDescent="0.25">
      <c r="A97" s="101"/>
      <c r="B97" s="74" t="s">
        <v>22</v>
      </c>
      <c r="C97" s="74" t="s">
        <v>19</v>
      </c>
      <c r="D97" s="74" t="s">
        <v>19</v>
      </c>
      <c r="E97" s="74" t="s">
        <v>19</v>
      </c>
      <c r="F97" s="74" t="s">
        <v>19</v>
      </c>
      <c r="G97" s="74" t="s">
        <v>19</v>
      </c>
      <c r="H97" s="21" t="s">
        <v>19</v>
      </c>
      <c r="I97" s="21">
        <f>I98/I96</f>
        <v>36.740878095465966</v>
      </c>
      <c r="J97" s="111"/>
      <c r="K97" s="101"/>
      <c r="L97" s="13"/>
      <c r="W97" s="25"/>
      <c r="AM97" s="11"/>
    </row>
    <row r="98" spans="1:39" ht="36" outlineLevel="1" x14ac:dyDescent="0.25">
      <c r="A98" s="101"/>
      <c r="B98" s="74" t="s">
        <v>24</v>
      </c>
      <c r="C98" s="74" t="s">
        <v>19</v>
      </c>
      <c r="D98" s="20"/>
      <c r="E98" s="74" t="s">
        <v>19</v>
      </c>
      <c r="F98" s="74" t="s">
        <v>19</v>
      </c>
      <c r="G98" s="74" t="s">
        <v>19</v>
      </c>
      <c r="H98" s="21">
        <f>H99+H100+H101+H102+H103</f>
        <v>3550</v>
      </c>
      <c r="I98" s="21">
        <f>I99+I100+I101+I102+I103</f>
        <v>30711.7</v>
      </c>
      <c r="J98" s="111"/>
      <c r="K98" s="101"/>
      <c r="L98" s="13"/>
      <c r="W98" s="25"/>
      <c r="Y98" s="41"/>
      <c r="Z98" s="41"/>
      <c r="AA98" s="41"/>
      <c r="AM98" s="11"/>
    </row>
    <row r="99" spans="1:39" ht="24" outlineLevel="1" x14ac:dyDescent="0.25">
      <c r="A99" s="101"/>
      <c r="B99" s="74" t="s">
        <v>25</v>
      </c>
      <c r="C99" s="74">
        <v>176</v>
      </c>
      <c r="D99" s="20" t="s">
        <v>43</v>
      </c>
      <c r="E99" s="20" t="s">
        <v>44</v>
      </c>
      <c r="F99" s="74" t="s">
        <v>45</v>
      </c>
      <c r="G99" s="74">
        <v>810</v>
      </c>
      <c r="H99" s="21">
        <v>3550</v>
      </c>
      <c r="I99" s="21">
        <v>30711.7</v>
      </c>
      <c r="J99" s="111"/>
      <c r="K99" s="101"/>
      <c r="L99" s="13"/>
      <c r="W99" s="25"/>
      <c r="AM99" s="11"/>
    </row>
    <row r="100" spans="1:39" ht="24" outlineLevel="1" x14ac:dyDescent="0.25">
      <c r="A100" s="101"/>
      <c r="B100" s="74" t="s">
        <v>29</v>
      </c>
      <c r="C100" s="74" t="s">
        <v>19</v>
      </c>
      <c r="D100" s="74" t="s">
        <v>19</v>
      </c>
      <c r="E100" s="74" t="s">
        <v>19</v>
      </c>
      <c r="F100" s="74" t="s">
        <v>19</v>
      </c>
      <c r="G100" s="74" t="s">
        <v>19</v>
      </c>
      <c r="H100" s="21">
        <v>0</v>
      </c>
      <c r="I100" s="21">
        <v>0</v>
      </c>
      <c r="J100" s="111"/>
      <c r="K100" s="101"/>
      <c r="L100" s="13"/>
      <c r="W100" s="25"/>
      <c r="AM100" s="11"/>
    </row>
    <row r="101" spans="1:39" ht="24" outlineLevel="1" x14ac:dyDescent="0.25">
      <c r="A101" s="101"/>
      <c r="B101" s="74" t="s">
        <v>30</v>
      </c>
      <c r="C101" s="74" t="s">
        <v>19</v>
      </c>
      <c r="D101" s="74" t="s">
        <v>19</v>
      </c>
      <c r="E101" s="74" t="s">
        <v>19</v>
      </c>
      <c r="F101" s="74" t="s">
        <v>19</v>
      </c>
      <c r="G101" s="74" t="s">
        <v>19</v>
      </c>
      <c r="H101" s="21">
        <v>0</v>
      </c>
      <c r="I101" s="21">
        <v>0</v>
      </c>
      <c r="J101" s="111"/>
      <c r="K101" s="101"/>
      <c r="L101" s="13"/>
      <c r="W101" s="25"/>
      <c r="AM101" s="11"/>
    </row>
    <row r="102" spans="1:39" ht="24" outlineLevel="1" x14ac:dyDescent="0.25">
      <c r="A102" s="101"/>
      <c r="B102" s="74" t="s">
        <v>31</v>
      </c>
      <c r="C102" s="74" t="s">
        <v>19</v>
      </c>
      <c r="D102" s="74" t="s">
        <v>19</v>
      </c>
      <c r="E102" s="74" t="s">
        <v>19</v>
      </c>
      <c r="F102" s="74" t="s">
        <v>19</v>
      </c>
      <c r="G102" s="74" t="s">
        <v>19</v>
      </c>
      <c r="H102" s="21">
        <v>0</v>
      </c>
      <c r="I102" s="21">
        <v>0</v>
      </c>
      <c r="J102" s="111"/>
      <c r="K102" s="101"/>
      <c r="L102" s="13"/>
      <c r="W102" s="25"/>
      <c r="AM102" s="11"/>
    </row>
    <row r="103" spans="1:39" ht="74.25" customHeight="1" outlineLevel="1" x14ac:dyDescent="0.25">
      <c r="A103" s="101"/>
      <c r="B103" s="26" t="s">
        <v>32</v>
      </c>
      <c r="C103" s="74" t="s">
        <v>19</v>
      </c>
      <c r="D103" s="74" t="s">
        <v>19</v>
      </c>
      <c r="E103" s="74" t="s">
        <v>19</v>
      </c>
      <c r="F103" s="74" t="s">
        <v>19</v>
      </c>
      <c r="G103" s="74" t="s">
        <v>19</v>
      </c>
      <c r="H103" s="21">
        <v>0</v>
      </c>
      <c r="I103" s="21">
        <v>0</v>
      </c>
      <c r="J103" s="112"/>
      <c r="K103" s="101"/>
      <c r="L103" s="13"/>
      <c r="W103" s="25"/>
      <c r="AM103" s="11"/>
    </row>
    <row r="104" spans="1:39" ht="36" customHeight="1" outlineLevel="1" x14ac:dyDescent="0.25">
      <c r="A104" s="101" t="s">
        <v>60</v>
      </c>
      <c r="B104" s="74" t="s">
        <v>47</v>
      </c>
      <c r="C104" s="74" t="s">
        <v>19</v>
      </c>
      <c r="D104" s="74" t="s">
        <v>19</v>
      </c>
      <c r="E104" s="74" t="s">
        <v>19</v>
      </c>
      <c r="F104" s="74" t="s">
        <v>19</v>
      </c>
      <c r="G104" s="74" t="s">
        <v>19</v>
      </c>
      <c r="H104" s="21">
        <f>I104-14.9</f>
        <v>11.799999999999999</v>
      </c>
      <c r="I104" s="21">
        <v>26.7</v>
      </c>
      <c r="J104" s="110" t="s">
        <v>20</v>
      </c>
      <c r="K104" s="101" t="s">
        <v>61</v>
      </c>
      <c r="L104" s="13"/>
      <c r="W104" s="25"/>
      <c r="X104" s="39"/>
      <c r="Y104" s="15"/>
      <c r="Z104" s="15"/>
      <c r="AA104" s="15"/>
      <c r="AM104" s="11"/>
    </row>
    <row r="105" spans="1:39" ht="28.5" customHeight="1" outlineLevel="1" x14ac:dyDescent="0.25">
      <c r="A105" s="101"/>
      <c r="B105" s="74" t="s">
        <v>22</v>
      </c>
      <c r="C105" s="74" t="s">
        <v>19</v>
      </c>
      <c r="D105" s="74" t="s">
        <v>19</v>
      </c>
      <c r="E105" s="74" t="s">
        <v>19</v>
      </c>
      <c r="F105" s="74" t="s">
        <v>19</v>
      </c>
      <c r="G105" s="74" t="s">
        <v>19</v>
      </c>
      <c r="H105" s="21" t="s">
        <v>19</v>
      </c>
      <c r="I105" s="21">
        <f>I106/I104</f>
        <v>83.662921348314612</v>
      </c>
      <c r="J105" s="111"/>
      <c r="K105" s="101"/>
      <c r="L105" s="13"/>
      <c r="M105" s="28"/>
      <c r="W105" s="25"/>
      <c r="X105" s="39"/>
      <c r="Y105" s="15"/>
      <c r="Z105" s="15"/>
      <c r="AM105" s="11"/>
    </row>
    <row r="106" spans="1:39" ht="43.5" customHeight="1" outlineLevel="1" x14ac:dyDescent="0.25">
      <c r="A106" s="101"/>
      <c r="B106" s="74" t="s">
        <v>24</v>
      </c>
      <c r="C106" s="74" t="s">
        <v>19</v>
      </c>
      <c r="D106" s="20"/>
      <c r="E106" s="74" t="s">
        <v>19</v>
      </c>
      <c r="F106" s="74" t="s">
        <v>19</v>
      </c>
      <c r="G106" s="74" t="s">
        <v>19</v>
      </c>
      <c r="H106" s="21">
        <f>H107+H108+H109+H110+H111</f>
        <v>125</v>
      </c>
      <c r="I106" s="21">
        <f>I107+I108+I109+I110+I111</f>
        <v>2233.8000000000002</v>
      </c>
      <c r="J106" s="111"/>
      <c r="K106" s="101"/>
      <c r="L106" s="13"/>
      <c r="M106" s="28"/>
      <c r="N106" s="28"/>
      <c r="W106" s="25"/>
      <c r="X106" s="39"/>
      <c r="Y106" s="15"/>
      <c r="AM106" s="11"/>
    </row>
    <row r="107" spans="1:39" ht="36" customHeight="1" outlineLevel="1" x14ac:dyDescent="0.25">
      <c r="A107" s="101"/>
      <c r="B107" s="74" t="s">
        <v>25</v>
      </c>
      <c r="C107" s="74">
        <v>176</v>
      </c>
      <c r="D107" s="20" t="s">
        <v>43</v>
      </c>
      <c r="E107" s="20" t="s">
        <v>44</v>
      </c>
      <c r="F107" s="74" t="s">
        <v>45</v>
      </c>
      <c r="G107" s="74">
        <v>810</v>
      </c>
      <c r="H107" s="21">
        <v>125</v>
      </c>
      <c r="I107" s="21">
        <v>2233.8000000000002</v>
      </c>
      <c r="J107" s="111"/>
      <c r="K107" s="101"/>
      <c r="L107" s="13"/>
      <c r="M107" s="28"/>
      <c r="N107" s="28"/>
      <c r="V107" s="39"/>
      <c r="W107" s="25"/>
      <c r="AM107" s="11"/>
    </row>
    <row r="108" spans="1:39" ht="35.25" customHeight="1" outlineLevel="1" x14ac:dyDescent="0.25">
      <c r="A108" s="101"/>
      <c r="B108" s="74" t="s">
        <v>29</v>
      </c>
      <c r="C108" s="74" t="s">
        <v>19</v>
      </c>
      <c r="D108" s="74" t="s">
        <v>19</v>
      </c>
      <c r="E108" s="74" t="s">
        <v>19</v>
      </c>
      <c r="F108" s="74" t="s">
        <v>19</v>
      </c>
      <c r="G108" s="74" t="s">
        <v>19</v>
      </c>
      <c r="H108" s="21">
        <v>0</v>
      </c>
      <c r="I108" s="21">
        <v>0</v>
      </c>
      <c r="J108" s="111"/>
      <c r="K108" s="101"/>
      <c r="L108" s="13"/>
      <c r="M108" s="42"/>
      <c r="W108" s="25"/>
      <c r="AM108" s="11"/>
    </row>
    <row r="109" spans="1:39" ht="32.25" customHeight="1" outlineLevel="1" x14ac:dyDescent="0.25">
      <c r="A109" s="101"/>
      <c r="B109" s="74" t="s">
        <v>30</v>
      </c>
      <c r="C109" s="74" t="s">
        <v>19</v>
      </c>
      <c r="D109" s="74" t="s">
        <v>19</v>
      </c>
      <c r="E109" s="74" t="s">
        <v>19</v>
      </c>
      <c r="F109" s="74" t="s">
        <v>19</v>
      </c>
      <c r="G109" s="74" t="s">
        <v>19</v>
      </c>
      <c r="H109" s="21">
        <v>0</v>
      </c>
      <c r="I109" s="21">
        <v>0</v>
      </c>
      <c r="J109" s="111"/>
      <c r="K109" s="101"/>
      <c r="L109" s="13"/>
      <c r="M109" s="8"/>
      <c r="W109" s="25"/>
      <c r="AM109" s="11"/>
    </row>
    <row r="110" spans="1:39" ht="24" outlineLevel="1" x14ac:dyDescent="0.25">
      <c r="A110" s="101"/>
      <c r="B110" s="74" t="s">
        <v>31</v>
      </c>
      <c r="C110" s="74" t="s">
        <v>19</v>
      </c>
      <c r="D110" s="74" t="s">
        <v>19</v>
      </c>
      <c r="E110" s="74" t="s">
        <v>19</v>
      </c>
      <c r="F110" s="74" t="s">
        <v>19</v>
      </c>
      <c r="G110" s="74" t="s">
        <v>19</v>
      </c>
      <c r="H110" s="21">
        <v>0</v>
      </c>
      <c r="I110" s="21">
        <v>0</v>
      </c>
      <c r="J110" s="111"/>
      <c r="K110" s="101"/>
      <c r="L110" s="13"/>
      <c r="M110" s="8"/>
      <c r="W110" s="25"/>
      <c r="AM110" s="11"/>
    </row>
    <row r="111" spans="1:39" ht="24" outlineLevel="1" x14ac:dyDescent="0.25">
      <c r="A111" s="101"/>
      <c r="B111" s="26" t="s">
        <v>32</v>
      </c>
      <c r="C111" s="74" t="s">
        <v>19</v>
      </c>
      <c r="D111" s="74" t="s">
        <v>19</v>
      </c>
      <c r="E111" s="74" t="s">
        <v>19</v>
      </c>
      <c r="F111" s="74" t="s">
        <v>19</v>
      </c>
      <c r="G111" s="74" t="s">
        <v>19</v>
      </c>
      <c r="H111" s="21">
        <v>0</v>
      </c>
      <c r="I111" s="21">
        <v>0</v>
      </c>
      <c r="J111" s="112"/>
      <c r="K111" s="101"/>
      <c r="L111" s="13"/>
      <c r="W111" s="25"/>
      <c r="AM111" s="11"/>
    </row>
    <row r="112" spans="1:39" ht="36" outlineLevel="1" x14ac:dyDescent="0.25">
      <c r="A112" s="101" t="s">
        <v>62</v>
      </c>
      <c r="B112" s="74" t="s">
        <v>47</v>
      </c>
      <c r="C112" s="74" t="s">
        <v>19</v>
      </c>
      <c r="D112" s="74" t="s">
        <v>19</v>
      </c>
      <c r="E112" s="74" t="s">
        <v>19</v>
      </c>
      <c r="F112" s="74" t="s">
        <v>19</v>
      </c>
      <c r="G112" s="74" t="s">
        <v>19</v>
      </c>
      <c r="H112" s="21">
        <f>I112-289.3</f>
        <v>250.99999999999994</v>
      </c>
      <c r="I112" s="21">
        <v>540.29999999999995</v>
      </c>
      <c r="J112" s="110" t="s">
        <v>20</v>
      </c>
      <c r="K112" s="101" t="s">
        <v>63</v>
      </c>
      <c r="L112" s="13"/>
      <c r="W112" s="25"/>
      <c r="AM112" s="11"/>
    </row>
    <row r="113" spans="1:39" ht="24" outlineLevel="1" x14ac:dyDescent="0.25">
      <c r="A113" s="101"/>
      <c r="B113" s="74" t="s">
        <v>22</v>
      </c>
      <c r="C113" s="74" t="s">
        <v>19</v>
      </c>
      <c r="D113" s="74" t="s">
        <v>19</v>
      </c>
      <c r="E113" s="74" t="s">
        <v>19</v>
      </c>
      <c r="F113" s="74" t="s">
        <v>19</v>
      </c>
      <c r="G113" s="74" t="s">
        <v>19</v>
      </c>
      <c r="H113" s="21" t="s">
        <v>19</v>
      </c>
      <c r="I113" s="21">
        <f>I114/I112</f>
        <v>360.51138256524155</v>
      </c>
      <c r="J113" s="111"/>
      <c r="K113" s="101"/>
      <c r="L113" s="13"/>
      <c r="W113" s="25"/>
      <c r="AM113" s="11"/>
    </row>
    <row r="114" spans="1:39" ht="36" outlineLevel="1" x14ac:dyDescent="0.25">
      <c r="A114" s="101"/>
      <c r="B114" s="74" t="s">
        <v>24</v>
      </c>
      <c r="C114" s="74" t="s">
        <v>19</v>
      </c>
      <c r="D114" s="20"/>
      <c r="E114" s="74" t="s">
        <v>19</v>
      </c>
      <c r="F114" s="74" t="s">
        <v>19</v>
      </c>
      <c r="G114" s="74" t="s">
        <v>19</v>
      </c>
      <c r="H114" s="21">
        <f>H115+H116+H117+H118+H119</f>
        <v>43300</v>
      </c>
      <c r="I114" s="21">
        <f>I115+I116+I117+I118+I119</f>
        <v>194784.3</v>
      </c>
      <c r="J114" s="111"/>
      <c r="K114" s="101"/>
      <c r="L114" s="13"/>
      <c r="W114" s="25"/>
      <c r="AM114" s="11"/>
    </row>
    <row r="115" spans="1:39" ht="24" outlineLevel="1" x14ac:dyDescent="0.25">
      <c r="A115" s="101"/>
      <c r="B115" s="74" t="s">
        <v>25</v>
      </c>
      <c r="C115" s="74">
        <v>176</v>
      </c>
      <c r="D115" s="20" t="s">
        <v>43</v>
      </c>
      <c r="E115" s="20" t="s">
        <v>44</v>
      </c>
      <c r="F115" s="74" t="s">
        <v>45</v>
      </c>
      <c r="G115" s="74">
        <v>810</v>
      </c>
      <c r="H115" s="21">
        <v>43300</v>
      </c>
      <c r="I115" s="21">
        <v>194784.3</v>
      </c>
      <c r="J115" s="111"/>
      <c r="K115" s="101"/>
      <c r="L115" s="13"/>
      <c r="W115" s="25"/>
      <c r="AM115" s="11"/>
    </row>
    <row r="116" spans="1:39" ht="24" outlineLevel="1" x14ac:dyDescent="0.25">
      <c r="A116" s="101"/>
      <c r="B116" s="74" t="s">
        <v>29</v>
      </c>
      <c r="C116" s="74" t="s">
        <v>19</v>
      </c>
      <c r="D116" s="74" t="s">
        <v>19</v>
      </c>
      <c r="E116" s="74" t="s">
        <v>19</v>
      </c>
      <c r="F116" s="74" t="s">
        <v>19</v>
      </c>
      <c r="G116" s="74" t="s">
        <v>19</v>
      </c>
      <c r="H116" s="21">
        <v>0</v>
      </c>
      <c r="I116" s="21">
        <v>0</v>
      </c>
      <c r="J116" s="111"/>
      <c r="K116" s="101"/>
      <c r="L116" s="13"/>
      <c r="W116" s="25"/>
      <c r="AM116" s="11"/>
    </row>
    <row r="117" spans="1:39" ht="24" outlineLevel="1" x14ac:dyDescent="0.25">
      <c r="A117" s="101"/>
      <c r="B117" s="74" t="s">
        <v>30</v>
      </c>
      <c r="C117" s="74" t="s">
        <v>19</v>
      </c>
      <c r="D117" s="74" t="s">
        <v>19</v>
      </c>
      <c r="E117" s="74" t="s">
        <v>19</v>
      </c>
      <c r="F117" s="74" t="s">
        <v>19</v>
      </c>
      <c r="G117" s="74" t="s">
        <v>19</v>
      </c>
      <c r="H117" s="21">
        <v>0</v>
      </c>
      <c r="I117" s="21">
        <v>0</v>
      </c>
      <c r="J117" s="111"/>
      <c r="K117" s="101"/>
      <c r="L117" s="13"/>
      <c r="W117" s="25"/>
      <c r="AM117" s="11"/>
    </row>
    <row r="118" spans="1:39" ht="24" outlineLevel="1" x14ac:dyDescent="0.25">
      <c r="A118" s="101"/>
      <c r="B118" s="74" t="s">
        <v>31</v>
      </c>
      <c r="C118" s="74" t="s">
        <v>19</v>
      </c>
      <c r="D118" s="74" t="s">
        <v>19</v>
      </c>
      <c r="E118" s="74" t="s">
        <v>19</v>
      </c>
      <c r="F118" s="74" t="s">
        <v>19</v>
      </c>
      <c r="G118" s="74" t="s">
        <v>19</v>
      </c>
      <c r="H118" s="21">
        <v>0</v>
      </c>
      <c r="I118" s="21">
        <v>0</v>
      </c>
      <c r="J118" s="111"/>
      <c r="K118" s="101"/>
      <c r="L118" s="13"/>
      <c r="W118" s="25"/>
      <c r="AM118" s="11"/>
    </row>
    <row r="119" spans="1:39" ht="24" outlineLevel="1" x14ac:dyDescent="0.25">
      <c r="A119" s="101"/>
      <c r="B119" s="26" t="s">
        <v>32</v>
      </c>
      <c r="C119" s="74" t="s">
        <v>19</v>
      </c>
      <c r="D119" s="74" t="s">
        <v>19</v>
      </c>
      <c r="E119" s="74" t="s">
        <v>19</v>
      </c>
      <c r="F119" s="74" t="s">
        <v>19</v>
      </c>
      <c r="G119" s="74" t="s">
        <v>19</v>
      </c>
      <c r="H119" s="21">
        <v>0</v>
      </c>
      <c r="I119" s="21">
        <v>0</v>
      </c>
      <c r="J119" s="112"/>
      <c r="K119" s="101"/>
      <c r="L119" s="13"/>
      <c r="W119" s="25"/>
      <c r="AM119" s="11"/>
    </row>
    <row r="120" spans="1:39" ht="34.5" customHeight="1" x14ac:dyDescent="0.25">
      <c r="A120" s="101" t="s">
        <v>64</v>
      </c>
      <c r="B120" s="74" t="s">
        <v>50</v>
      </c>
      <c r="C120" s="74" t="s">
        <v>19</v>
      </c>
      <c r="D120" s="74" t="s">
        <v>19</v>
      </c>
      <c r="E120" s="74" t="s">
        <v>19</v>
      </c>
      <c r="F120" s="74" t="s">
        <v>19</v>
      </c>
      <c r="G120" s="74" t="s">
        <v>19</v>
      </c>
      <c r="H120" s="21">
        <f>I120-146.2</f>
        <v>146</v>
      </c>
      <c r="I120" s="21">
        <f>292.2</f>
        <v>292.2</v>
      </c>
      <c r="J120" s="110" t="s">
        <v>20</v>
      </c>
      <c r="K120" s="101" t="s">
        <v>65</v>
      </c>
      <c r="L120" s="13"/>
      <c r="W120" s="25"/>
      <c r="AM120" s="11"/>
    </row>
    <row r="121" spans="1:39" ht="24" x14ac:dyDescent="0.25">
      <c r="A121" s="101"/>
      <c r="B121" s="74" t="s">
        <v>22</v>
      </c>
      <c r="C121" s="74" t="s">
        <v>19</v>
      </c>
      <c r="D121" s="74" t="s">
        <v>19</v>
      </c>
      <c r="E121" s="74" t="s">
        <v>19</v>
      </c>
      <c r="F121" s="74" t="s">
        <v>19</v>
      </c>
      <c r="G121" s="74" t="s">
        <v>19</v>
      </c>
      <c r="H121" s="21" t="s">
        <v>19</v>
      </c>
      <c r="I121" s="21">
        <f>I122/I120</f>
        <v>1028.3935660506502</v>
      </c>
      <c r="J121" s="111"/>
      <c r="K121" s="101"/>
      <c r="L121" s="13"/>
      <c r="W121" s="25"/>
      <c r="AA121" s="15"/>
      <c r="AM121" s="11"/>
    </row>
    <row r="122" spans="1:39" ht="36" x14ac:dyDescent="0.25">
      <c r="A122" s="101"/>
      <c r="B122" s="74" t="s">
        <v>24</v>
      </c>
      <c r="C122" s="74" t="s">
        <v>19</v>
      </c>
      <c r="D122" s="20"/>
      <c r="E122" s="74" t="s">
        <v>19</v>
      </c>
      <c r="F122" s="74" t="s">
        <v>19</v>
      </c>
      <c r="G122" s="74" t="s">
        <v>19</v>
      </c>
      <c r="H122" s="21">
        <f>H123+H124+H125+H126+H127</f>
        <v>67800</v>
      </c>
      <c r="I122" s="21">
        <f>I123+I124+I125+I126+I127</f>
        <v>300496.59999999998</v>
      </c>
      <c r="J122" s="111"/>
      <c r="K122" s="101"/>
      <c r="L122" s="13"/>
      <c r="W122" s="25"/>
      <c r="Z122" s="15"/>
      <c r="AA122" s="15"/>
      <c r="AM122" s="11"/>
    </row>
    <row r="123" spans="1:39" ht="24" x14ac:dyDescent="0.25">
      <c r="A123" s="101"/>
      <c r="B123" s="74" t="s">
        <v>25</v>
      </c>
      <c r="C123" s="74">
        <v>176</v>
      </c>
      <c r="D123" s="20" t="s">
        <v>43</v>
      </c>
      <c r="E123" s="20" t="s">
        <v>44</v>
      </c>
      <c r="F123" s="74" t="s">
        <v>66</v>
      </c>
      <c r="G123" s="74">
        <v>810</v>
      </c>
      <c r="H123" s="21">
        <v>67800</v>
      </c>
      <c r="I123" s="21">
        <f>234225.3+66271.3</f>
        <v>300496.59999999998</v>
      </c>
      <c r="J123" s="111"/>
      <c r="K123" s="101"/>
      <c r="L123" s="13"/>
      <c r="V123" s="35"/>
      <c r="W123" s="25"/>
      <c r="X123" s="35"/>
      <c r="AM123" s="11"/>
    </row>
    <row r="124" spans="1:39" ht="24" x14ac:dyDescent="0.25">
      <c r="A124" s="101"/>
      <c r="B124" s="74" t="s">
        <v>29</v>
      </c>
      <c r="C124" s="74" t="s">
        <v>19</v>
      </c>
      <c r="D124" s="74" t="s">
        <v>19</v>
      </c>
      <c r="E124" s="74" t="s">
        <v>19</v>
      </c>
      <c r="F124" s="74" t="s">
        <v>19</v>
      </c>
      <c r="G124" s="74" t="s">
        <v>19</v>
      </c>
      <c r="H124" s="21">
        <v>0</v>
      </c>
      <c r="I124" s="21">
        <v>0</v>
      </c>
      <c r="J124" s="111"/>
      <c r="K124" s="101"/>
      <c r="L124" s="13"/>
      <c r="W124" s="25"/>
      <c r="AM124" s="11"/>
    </row>
    <row r="125" spans="1:39" ht="24" x14ac:dyDescent="0.25">
      <c r="A125" s="101"/>
      <c r="B125" s="74" t="s">
        <v>30</v>
      </c>
      <c r="C125" s="74" t="s">
        <v>19</v>
      </c>
      <c r="D125" s="74" t="s">
        <v>19</v>
      </c>
      <c r="E125" s="74" t="s">
        <v>19</v>
      </c>
      <c r="F125" s="74" t="s">
        <v>19</v>
      </c>
      <c r="G125" s="74" t="s">
        <v>19</v>
      </c>
      <c r="H125" s="21">
        <v>0</v>
      </c>
      <c r="I125" s="21">
        <v>0</v>
      </c>
      <c r="J125" s="111"/>
      <c r="K125" s="101"/>
      <c r="L125" s="13"/>
      <c r="W125" s="25"/>
      <c r="AM125" s="11"/>
    </row>
    <row r="126" spans="1:39" ht="24" x14ac:dyDescent="0.25">
      <c r="A126" s="101"/>
      <c r="B126" s="74" t="s">
        <v>31</v>
      </c>
      <c r="C126" s="74" t="s">
        <v>19</v>
      </c>
      <c r="D126" s="74" t="s">
        <v>19</v>
      </c>
      <c r="E126" s="74" t="s">
        <v>19</v>
      </c>
      <c r="F126" s="74" t="s">
        <v>19</v>
      </c>
      <c r="G126" s="74" t="s">
        <v>19</v>
      </c>
      <c r="H126" s="21">
        <v>0</v>
      </c>
      <c r="I126" s="21">
        <v>0</v>
      </c>
      <c r="J126" s="111"/>
      <c r="K126" s="101"/>
      <c r="L126" s="13"/>
      <c r="W126" s="25"/>
      <c r="AM126" s="11"/>
    </row>
    <row r="127" spans="1:39" ht="24" x14ac:dyDescent="0.25">
      <c r="A127" s="101"/>
      <c r="B127" s="26" t="s">
        <v>32</v>
      </c>
      <c r="C127" s="74" t="s">
        <v>19</v>
      </c>
      <c r="D127" s="74" t="s">
        <v>19</v>
      </c>
      <c r="E127" s="74" t="s">
        <v>19</v>
      </c>
      <c r="F127" s="74" t="s">
        <v>19</v>
      </c>
      <c r="G127" s="74" t="s">
        <v>19</v>
      </c>
      <c r="H127" s="21">
        <v>0</v>
      </c>
      <c r="I127" s="21">
        <v>0</v>
      </c>
      <c r="J127" s="112"/>
      <c r="K127" s="101"/>
      <c r="L127" s="13"/>
      <c r="W127" s="25"/>
      <c r="AM127" s="11"/>
    </row>
    <row r="128" spans="1:39" ht="41.25" customHeight="1" x14ac:dyDescent="0.25">
      <c r="A128" s="101" t="s">
        <v>67</v>
      </c>
      <c r="B128" s="74" t="s">
        <v>68</v>
      </c>
      <c r="C128" s="74" t="s">
        <v>19</v>
      </c>
      <c r="D128" s="74" t="s">
        <v>19</v>
      </c>
      <c r="E128" s="74" t="s">
        <v>19</v>
      </c>
      <c r="F128" s="74" t="s">
        <v>19</v>
      </c>
      <c r="G128" s="74" t="s">
        <v>19</v>
      </c>
      <c r="H128" s="21">
        <v>350</v>
      </c>
      <c r="I128" s="21">
        <v>1807</v>
      </c>
      <c r="J128" s="110" t="s">
        <v>69</v>
      </c>
      <c r="K128" s="101" t="s">
        <v>70</v>
      </c>
      <c r="L128" s="119"/>
      <c r="V128" s="43"/>
      <c r="W128" s="25"/>
      <c r="X128" s="44"/>
      <c r="AM128" s="11"/>
    </row>
    <row r="129" spans="1:39" ht="24" x14ac:dyDescent="0.25">
      <c r="A129" s="101"/>
      <c r="B129" s="74" t="s">
        <v>22</v>
      </c>
      <c r="C129" s="74" t="s">
        <v>19</v>
      </c>
      <c r="D129" s="74" t="s">
        <v>19</v>
      </c>
      <c r="E129" s="74" t="s">
        <v>19</v>
      </c>
      <c r="F129" s="74" t="s">
        <v>19</v>
      </c>
      <c r="G129" s="74" t="s">
        <v>19</v>
      </c>
      <c r="H129" s="21">
        <f>H130/H128</f>
        <v>3.7142857142857144</v>
      </c>
      <c r="I129" s="21" t="s">
        <v>116</v>
      </c>
      <c r="J129" s="111"/>
      <c r="K129" s="101"/>
      <c r="L129" s="119"/>
      <c r="V129" s="44"/>
      <c r="W129" s="25"/>
      <c r="X129" s="44"/>
      <c r="AM129" s="11"/>
    </row>
    <row r="130" spans="1:39" ht="36" x14ac:dyDescent="0.25">
      <c r="A130" s="101"/>
      <c r="B130" s="74" t="s">
        <v>24</v>
      </c>
      <c r="C130" s="74" t="s">
        <v>19</v>
      </c>
      <c r="D130" s="20"/>
      <c r="E130" s="74" t="s">
        <v>19</v>
      </c>
      <c r="F130" s="74" t="s">
        <v>19</v>
      </c>
      <c r="G130" s="74" t="s">
        <v>19</v>
      </c>
      <c r="H130" s="21">
        <f>H131+H132+H133+H134+H135</f>
        <v>1300</v>
      </c>
      <c r="I130" s="21">
        <f>I131+I132+I133+I134+I135</f>
        <v>8111.9</v>
      </c>
      <c r="J130" s="111"/>
      <c r="K130" s="101"/>
      <c r="L130" s="119"/>
      <c r="M130" s="28"/>
      <c r="V130" s="44"/>
      <c r="W130" s="25"/>
      <c r="AM130" s="11"/>
    </row>
    <row r="131" spans="1:39" ht="24" x14ac:dyDescent="0.25">
      <c r="A131" s="101"/>
      <c r="B131" s="74" t="s">
        <v>25</v>
      </c>
      <c r="C131" s="74">
        <v>176</v>
      </c>
      <c r="D131" s="20" t="s">
        <v>43</v>
      </c>
      <c r="E131" s="20" t="s">
        <v>71</v>
      </c>
      <c r="F131" s="74" t="s">
        <v>72</v>
      </c>
      <c r="G131" s="74">
        <v>240</v>
      </c>
      <c r="H131" s="21">
        <v>1300</v>
      </c>
      <c r="I131" s="21">
        <v>8111.9</v>
      </c>
      <c r="J131" s="111"/>
      <c r="K131" s="101"/>
      <c r="L131" s="13"/>
      <c r="V131" s="44"/>
      <c r="W131" s="25"/>
      <c r="X131" s="44"/>
      <c r="AM131" s="11"/>
    </row>
    <row r="132" spans="1:39" ht="24" x14ac:dyDescent="0.25">
      <c r="A132" s="101"/>
      <c r="B132" s="74" t="s">
        <v>29</v>
      </c>
      <c r="C132" s="74" t="s">
        <v>19</v>
      </c>
      <c r="D132" s="74" t="s">
        <v>19</v>
      </c>
      <c r="E132" s="74" t="s">
        <v>19</v>
      </c>
      <c r="F132" s="74" t="s">
        <v>19</v>
      </c>
      <c r="G132" s="74" t="s">
        <v>19</v>
      </c>
      <c r="H132" s="21">
        <v>0</v>
      </c>
      <c r="I132" s="21">
        <v>0</v>
      </c>
      <c r="J132" s="111"/>
      <c r="K132" s="101"/>
      <c r="L132" s="13"/>
      <c r="M132" s="8"/>
      <c r="V132" s="44"/>
      <c r="W132" s="25"/>
      <c r="X132" s="44"/>
      <c r="AM132" s="11"/>
    </row>
    <row r="133" spans="1:39" ht="24" x14ac:dyDescent="0.25">
      <c r="A133" s="101"/>
      <c r="B133" s="74" t="s">
        <v>30</v>
      </c>
      <c r="C133" s="74" t="s">
        <v>19</v>
      </c>
      <c r="D133" s="74" t="s">
        <v>19</v>
      </c>
      <c r="E133" s="74" t="s">
        <v>19</v>
      </c>
      <c r="F133" s="74" t="s">
        <v>19</v>
      </c>
      <c r="G133" s="74" t="s">
        <v>19</v>
      </c>
      <c r="H133" s="21">
        <v>0</v>
      </c>
      <c r="I133" s="21">
        <v>0</v>
      </c>
      <c r="J133" s="111"/>
      <c r="K133" s="101"/>
      <c r="L133" s="13"/>
      <c r="V133" s="44"/>
      <c r="W133" s="25"/>
      <c r="X133" s="44"/>
      <c r="AM133" s="11"/>
    </row>
    <row r="134" spans="1:39" ht="24" x14ac:dyDescent="0.25">
      <c r="A134" s="101"/>
      <c r="B134" s="74" t="s">
        <v>31</v>
      </c>
      <c r="C134" s="74" t="s">
        <v>19</v>
      </c>
      <c r="D134" s="74" t="s">
        <v>19</v>
      </c>
      <c r="E134" s="74" t="s">
        <v>19</v>
      </c>
      <c r="F134" s="74" t="s">
        <v>19</v>
      </c>
      <c r="G134" s="74" t="s">
        <v>19</v>
      </c>
      <c r="H134" s="21">
        <v>0</v>
      </c>
      <c r="I134" s="21">
        <v>0</v>
      </c>
      <c r="J134" s="111"/>
      <c r="K134" s="101"/>
      <c r="L134" s="13"/>
      <c r="V134" s="44"/>
      <c r="W134" s="25"/>
      <c r="X134" s="44"/>
      <c r="AM134" s="11"/>
    </row>
    <row r="135" spans="1:39" ht="36.75" customHeight="1" x14ac:dyDescent="0.25">
      <c r="A135" s="101"/>
      <c r="B135" s="26" t="s">
        <v>32</v>
      </c>
      <c r="C135" s="74" t="s">
        <v>19</v>
      </c>
      <c r="D135" s="74" t="s">
        <v>19</v>
      </c>
      <c r="E135" s="74" t="s">
        <v>19</v>
      </c>
      <c r="F135" s="74" t="s">
        <v>19</v>
      </c>
      <c r="G135" s="74" t="s">
        <v>19</v>
      </c>
      <c r="H135" s="21">
        <v>0</v>
      </c>
      <c r="I135" s="21">
        <v>0</v>
      </c>
      <c r="J135" s="112"/>
      <c r="K135" s="101"/>
      <c r="L135" s="13"/>
      <c r="V135" s="44"/>
      <c r="W135" s="25"/>
      <c r="X135" s="44"/>
      <c r="AM135" s="11"/>
    </row>
    <row r="136" spans="1:39" ht="36" x14ac:dyDescent="0.25">
      <c r="A136" s="101" t="s">
        <v>73</v>
      </c>
      <c r="B136" s="74" t="s">
        <v>74</v>
      </c>
      <c r="C136" s="74" t="s">
        <v>19</v>
      </c>
      <c r="D136" s="74" t="s">
        <v>19</v>
      </c>
      <c r="E136" s="74" t="s">
        <v>19</v>
      </c>
      <c r="F136" s="74" t="s">
        <v>19</v>
      </c>
      <c r="G136" s="74" t="s">
        <v>19</v>
      </c>
      <c r="H136" s="21">
        <v>0</v>
      </c>
      <c r="I136" s="21">
        <v>4</v>
      </c>
      <c r="J136" s="110" t="s">
        <v>69</v>
      </c>
      <c r="K136" s="101" t="s">
        <v>75</v>
      </c>
      <c r="L136" s="13"/>
      <c r="V136" s="44"/>
      <c r="W136" s="25"/>
      <c r="X136" s="44"/>
      <c r="AM136" s="11"/>
    </row>
    <row r="137" spans="1:39" ht="24" x14ac:dyDescent="0.25">
      <c r="A137" s="101"/>
      <c r="B137" s="74" t="s">
        <v>22</v>
      </c>
      <c r="C137" s="74" t="s">
        <v>19</v>
      </c>
      <c r="D137" s="74" t="s">
        <v>19</v>
      </c>
      <c r="E137" s="74" t="s">
        <v>19</v>
      </c>
      <c r="F137" s="74" t="s">
        <v>19</v>
      </c>
      <c r="G137" s="74" t="s">
        <v>19</v>
      </c>
      <c r="H137" s="21" t="s">
        <v>23</v>
      </c>
      <c r="I137" s="21">
        <f>I138/I136</f>
        <v>178.22499999999999</v>
      </c>
      <c r="J137" s="111"/>
      <c r="K137" s="101"/>
      <c r="L137" s="13"/>
      <c r="V137" s="44"/>
      <c r="W137" s="25"/>
      <c r="X137" s="44"/>
      <c r="AM137" s="11"/>
    </row>
    <row r="138" spans="1:39" ht="35.25" customHeight="1" x14ac:dyDescent="0.25">
      <c r="A138" s="101"/>
      <c r="B138" s="74" t="s">
        <v>24</v>
      </c>
      <c r="C138" s="74" t="s">
        <v>19</v>
      </c>
      <c r="D138" s="20"/>
      <c r="E138" s="74" t="s">
        <v>19</v>
      </c>
      <c r="F138" s="74" t="s">
        <v>19</v>
      </c>
      <c r="G138" s="74" t="s">
        <v>19</v>
      </c>
      <c r="H138" s="21">
        <f>H139+H140+H141+H142+H143</f>
        <v>0</v>
      </c>
      <c r="I138" s="21">
        <f>I139+I140+I141+I142+I143</f>
        <v>712.9</v>
      </c>
      <c r="J138" s="111"/>
      <c r="K138" s="101"/>
      <c r="L138" s="13"/>
      <c r="V138" s="44"/>
      <c r="W138" s="25"/>
      <c r="X138" s="44"/>
      <c r="AM138" s="11"/>
    </row>
    <row r="139" spans="1:39" ht="24" x14ac:dyDescent="0.25">
      <c r="A139" s="101"/>
      <c r="B139" s="74" t="s">
        <v>25</v>
      </c>
      <c r="C139" s="74">
        <v>176</v>
      </c>
      <c r="D139" s="20" t="s">
        <v>43</v>
      </c>
      <c r="E139" s="20" t="s">
        <v>71</v>
      </c>
      <c r="F139" s="74" t="s">
        <v>76</v>
      </c>
      <c r="G139" s="74">
        <v>240</v>
      </c>
      <c r="H139" s="21">
        <v>0</v>
      </c>
      <c r="I139" s="21">
        <v>712.9</v>
      </c>
      <c r="J139" s="111"/>
      <c r="K139" s="101"/>
      <c r="L139" s="13"/>
      <c r="V139" s="44"/>
      <c r="W139" s="25"/>
      <c r="X139" s="44"/>
      <c r="AM139" s="11"/>
    </row>
    <row r="140" spans="1:39" ht="24" x14ac:dyDescent="0.25">
      <c r="A140" s="101"/>
      <c r="B140" s="74" t="s">
        <v>29</v>
      </c>
      <c r="C140" s="74" t="s">
        <v>19</v>
      </c>
      <c r="D140" s="74" t="s">
        <v>19</v>
      </c>
      <c r="E140" s="74" t="s">
        <v>19</v>
      </c>
      <c r="F140" s="74" t="s">
        <v>19</v>
      </c>
      <c r="G140" s="74" t="s">
        <v>19</v>
      </c>
      <c r="H140" s="21">
        <v>0</v>
      </c>
      <c r="I140" s="21">
        <v>0</v>
      </c>
      <c r="J140" s="111"/>
      <c r="K140" s="101"/>
      <c r="L140" s="13"/>
      <c r="V140" s="44"/>
      <c r="W140" s="25"/>
      <c r="X140" s="44"/>
      <c r="AM140" s="11"/>
    </row>
    <row r="141" spans="1:39" ht="24" x14ac:dyDescent="0.25">
      <c r="A141" s="101"/>
      <c r="B141" s="74" t="s">
        <v>30</v>
      </c>
      <c r="C141" s="74" t="s">
        <v>19</v>
      </c>
      <c r="D141" s="74" t="s">
        <v>19</v>
      </c>
      <c r="E141" s="74" t="s">
        <v>19</v>
      </c>
      <c r="F141" s="74" t="s">
        <v>19</v>
      </c>
      <c r="G141" s="74" t="s">
        <v>19</v>
      </c>
      <c r="H141" s="21">
        <v>0</v>
      </c>
      <c r="I141" s="21">
        <v>0</v>
      </c>
      <c r="J141" s="111"/>
      <c r="K141" s="101"/>
      <c r="L141" s="13"/>
      <c r="V141" s="44"/>
      <c r="W141" s="25"/>
      <c r="X141" s="44"/>
      <c r="AM141" s="11"/>
    </row>
    <row r="142" spans="1:39" ht="24" x14ac:dyDescent="0.25">
      <c r="A142" s="101"/>
      <c r="B142" s="74" t="s">
        <v>31</v>
      </c>
      <c r="C142" s="74" t="s">
        <v>19</v>
      </c>
      <c r="D142" s="74" t="s">
        <v>19</v>
      </c>
      <c r="E142" s="74" t="s">
        <v>19</v>
      </c>
      <c r="F142" s="74" t="s">
        <v>19</v>
      </c>
      <c r="G142" s="74" t="s">
        <v>19</v>
      </c>
      <c r="H142" s="21">
        <v>0</v>
      </c>
      <c r="I142" s="21">
        <v>0</v>
      </c>
      <c r="J142" s="111"/>
      <c r="K142" s="101"/>
      <c r="L142" s="13"/>
      <c r="V142" s="44"/>
      <c r="W142" s="25"/>
      <c r="X142" s="44"/>
      <c r="AM142" s="11"/>
    </row>
    <row r="143" spans="1:39" ht="24" x14ac:dyDescent="0.25">
      <c r="A143" s="101"/>
      <c r="B143" s="26" t="s">
        <v>32</v>
      </c>
      <c r="C143" s="74" t="s">
        <v>19</v>
      </c>
      <c r="D143" s="74" t="s">
        <v>19</v>
      </c>
      <c r="E143" s="74" t="s">
        <v>19</v>
      </c>
      <c r="F143" s="74" t="s">
        <v>19</v>
      </c>
      <c r="G143" s="74" t="s">
        <v>19</v>
      </c>
      <c r="H143" s="21">
        <v>0</v>
      </c>
      <c r="I143" s="21">
        <v>0</v>
      </c>
      <c r="J143" s="112"/>
      <c r="K143" s="101"/>
      <c r="L143" s="13"/>
      <c r="V143" s="44"/>
      <c r="W143" s="25"/>
      <c r="X143" s="44"/>
      <c r="AM143" s="11"/>
    </row>
    <row r="144" spans="1:39" ht="35.25" customHeight="1" x14ac:dyDescent="0.25">
      <c r="A144" s="101" t="s">
        <v>77</v>
      </c>
      <c r="B144" s="74" t="s">
        <v>74</v>
      </c>
      <c r="C144" s="74" t="s">
        <v>19</v>
      </c>
      <c r="D144" s="74" t="s">
        <v>19</v>
      </c>
      <c r="E144" s="74" t="s">
        <v>19</v>
      </c>
      <c r="F144" s="74" t="s">
        <v>19</v>
      </c>
      <c r="G144" s="74" t="s">
        <v>19</v>
      </c>
      <c r="H144" s="21" t="s">
        <v>23</v>
      </c>
      <c r="I144" s="21" t="s">
        <v>23</v>
      </c>
      <c r="J144" s="110" t="s">
        <v>20</v>
      </c>
      <c r="K144" s="101" t="s">
        <v>78</v>
      </c>
      <c r="L144" s="13"/>
      <c r="V144" s="44"/>
      <c r="W144" s="25"/>
      <c r="X144" s="44"/>
      <c r="AM144" s="11"/>
    </row>
    <row r="145" spans="1:39" ht="35.25" customHeight="1" x14ac:dyDescent="0.25">
      <c r="A145" s="101"/>
      <c r="B145" s="74" t="s">
        <v>22</v>
      </c>
      <c r="C145" s="74" t="s">
        <v>19</v>
      </c>
      <c r="D145" s="74" t="s">
        <v>19</v>
      </c>
      <c r="E145" s="74" t="s">
        <v>19</v>
      </c>
      <c r="F145" s="74" t="s">
        <v>19</v>
      </c>
      <c r="G145" s="74" t="s">
        <v>19</v>
      </c>
      <c r="H145" s="21" t="s">
        <v>23</v>
      </c>
      <c r="I145" s="21" t="s">
        <v>23</v>
      </c>
      <c r="J145" s="111"/>
      <c r="K145" s="101"/>
      <c r="L145" s="13"/>
      <c r="V145" s="44"/>
      <c r="W145" s="25"/>
      <c r="X145" s="44"/>
      <c r="AM145" s="11"/>
    </row>
    <row r="146" spans="1:39" ht="35.25" customHeight="1" x14ac:dyDescent="0.25">
      <c r="A146" s="101"/>
      <c r="B146" s="74" t="s">
        <v>24</v>
      </c>
      <c r="C146" s="74" t="s">
        <v>19</v>
      </c>
      <c r="D146" s="74" t="s">
        <v>19</v>
      </c>
      <c r="E146" s="74" t="s">
        <v>19</v>
      </c>
      <c r="F146" s="74" t="s">
        <v>19</v>
      </c>
      <c r="G146" s="74" t="s">
        <v>19</v>
      </c>
      <c r="H146" s="21">
        <f>H154+H162</f>
        <v>182161.5</v>
      </c>
      <c r="I146" s="21">
        <f>SUM(I147,I148,I149,I150,I151)</f>
        <v>1403637.5999999999</v>
      </c>
      <c r="J146" s="111"/>
      <c r="K146" s="101"/>
      <c r="L146" s="13"/>
      <c r="V146" s="39"/>
      <c r="W146" s="25"/>
      <c r="X146" s="39"/>
      <c r="AM146" s="11"/>
    </row>
    <row r="147" spans="1:39" ht="35.25" customHeight="1" x14ac:dyDescent="0.25">
      <c r="A147" s="101"/>
      <c r="B147" s="74" t="s">
        <v>25</v>
      </c>
      <c r="C147" s="74">
        <v>176</v>
      </c>
      <c r="D147" s="20" t="s">
        <v>26</v>
      </c>
      <c r="E147" s="20" t="s">
        <v>27</v>
      </c>
      <c r="F147" s="74" t="s">
        <v>79</v>
      </c>
      <c r="G147" s="45" t="s">
        <v>80</v>
      </c>
      <c r="H147" s="21">
        <f>H155+H163</f>
        <v>175328.4</v>
      </c>
      <c r="I147" s="21">
        <f>I155+I163</f>
        <v>1356254.4</v>
      </c>
      <c r="J147" s="111"/>
      <c r="K147" s="101"/>
      <c r="L147" s="13"/>
      <c r="V147" s="39"/>
      <c r="W147" s="25"/>
      <c r="X147" s="39"/>
      <c r="AM147" s="11"/>
    </row>
    <row r="148" spans="1:39" ht="35.25" customHeight="1" x14ac:dyDescent="0.25">
      <c r="A148" s="101"/>
      <c r="B148" s="74" t="s">
        <v>29</v>
      </c>
      <c r="C148" s="74" t="s">
        <v>19</v>
      </c>
      <c r="D148" s="74" t="s">
        <v>19</v>
      </c>
      <c r="E148" s="74" t="s">
        <v>19</v>
      </c>
      <c r="F148" s="74" t="s">
        <v>19</v>
      </c>
      <c r="G148" s="74" t="s">
        <v>19</v>
      </c>
      <c r="H148" s="21">
        <v>0</v>
      </c>
      <c r="I148" s="21">
        <v>0</v>
      </c>
      <c r="J148" s="111"/>
      <c r="K148" s="101"/>
      <c r="L148" s="13"/>
      <c r="V148" s="39"/>
      <c r="W148" s="25"/>
      <c r="X148" s="39"/>
      <c r="Y148" s="15"/>
      <c r="AM148" s="11"/>
    </row>
    <row r="149" spans="1:39" ht="35.25" customHeight="1" x14ac:dyDescent="0.25">
      <c r="A149" s="101"/>
      <c r="B149" s="74" t="s">
        <v>30</v>
      </c>
      <c r="C149" s="74" t="s">
        <v>19</v>
      </c>
      <c r="D149" s="74" t="s">
        <v>19</v>
      </c>
      <c r="E149" s="74" t="s">
        <v>19</v>
      </c>
      <c r="F149" s="74" t="s">
        <v>19</v>
      </c>
      <c r="G149" s="74" t="s">
        <v>19</v>
      </c>
      <c r="H149" s="21">
        <f>H157+H165</f>
        <v>6833.1</v>
      </c>
      <c r="I149" s="21">
        <f>I157+I165</f>
        <v>47383.199999999997</v>
      </c>
      <c r="J149" s="111"/>
      <c r="K149" s="101"/>
      <c r="L149" s="13"/>
      <c r="V149" s="44"/>
      <c r="W149" s="25"/>
      <c r="X149" s="44"/>
      <c r="AM149" s="11"/>
    </row>
    <row r="150" spans="1:39" ht="35.25" customHeight="1" x14ac:dyDescent="0.25">
      <c r="A150" s="101"/>
      <c r="B150" s="74" t="s">
        <v>31</v>
      </c>
      <c r="C150" s="74" t="s">
        <v>19</v>
      </c>
      <c r="D150" s="74" t="s">
        <v>19</v>
      </c>
      <c r="E150" s="74" t="s">
        <v>19</v>
      </c>
      <c r="F150" s="74" t="s">
        <v>19</v>
      </c>
      <c r="G150" s="74" t="s">
        <v>19</v>
      </c>
      <c r="H150" s="21">
        <v>0</v>
      </c>
      <c r="I150" s="21">
        <v>0</v>
      </c>
      <c r="J150" s="111"/>
      <c r="K150" s="101"/>
      <c r="L150" s="13"/>
      <c r="V150" s="44"/>
      <c r="W150" s="25"/>
      <c r="X150" s="44"/>
      <c r="AM150" s="11"/>
    </row>
    <row r="151" spans="1:39" ht="27.75" customHeight="1" x14ac:dyDescent="0.25">
      <c r="A151" s="101"/>
      <c r="B151" s="26" t="s">
        <v>32</v>
      </c>
      <c r="C151" s="74" t="s">
        <v>19</v>
      </c>
      <c r="D151" s="74" t="s">
        <v>19</v>
      </c>
      <c r="E151" s="74" t="s">
        <v>19</v>
      </c>
      <c r="F151" s="74" t="s">
        <v>19</v>
      </c>
      <c r="G151" s="74" t="s">
        <v>19</v>
      </c>
      <c r="H151" s="21">
        <v>0</v>
      </c>
      <c r="I151" s="21">
        <v>0</v>
      </c>
      <c r="J151" s="112"/>
      <c r="K151" s="101"/>
      <c r="L151" s="13"/>
      <c r="V151" s="44"/>
      <c r="W151" s="25"/>
      <c r="X151" s="44"/>
      <c r="AM151" s="11"/>
    </row>
    <row r="152" spans="1:39" ht="36.75" customHeight="1" outlineLevel="1" x14ac:dyDescent="0.25">
      <c r="A152" s="101" t="s">
        <v>81</v>
      </c>
      <c r="B152" s="74" t="s">
        <v>82</v>
      </c>
      <c r="C152" s="74" t="s">
        <v>19</v>
      </c>
      <c r="D152" s="74" t="s">
        <v>19</v>
      </c>
      <c r="E152" s="74" t="s">
        <v>19</v>
      </c>
      <c r="F152" s="74" t="s">
        <v>19</v>
      </c>
      <c r="G152" s="74" t="s">
        <v>19</v>
      </c>
      <c r="H152" s="21">
        <v>27</v>
      </c>
      <c r="I152" s="21">
        <v>27</v>
      </c>
      <c r="J152" s="110" t="s">
        <v>20</v>
      </c>
      <c r="K152" s="101" t="s">
        <v>83</v>
      </c>
      <c r="L152" s="13"/>
      <c r="V152" s="44"/>
      <c r="W152" s="25"/>
      <c r="X152" s="44"/>
      <c r="AM152" s="11"/>
    </row>
    <row r="153" spans="1:39" ht="24" outlineLevel="1" x14ac:dyDescent="0.25">
      <c r="A153" s="101"/>
      <c r="B153" s="74" t="s">
        <v>22</v>
      </c>
      <c r="C153" s="74" t="s">
        <v>19</v>
      </c>
      <c r="D153" s="74" t="s">
        <v>19</v>
      </c>
      <c r="E153" s="74" t="s">
        <v>19</v>
      </c>
      <c r="F153" s="74" t="s">
        <v>19</v>
      </c>
      <c r="G153" s="74" t="s">
        <v>19</v>
      </c>
      <c r="H153" s="21" t="s">
        <v>23</v>
      </c>
      <c r="I153" s="21">
        <f>I154/I152</f>
        <v>841.24814814814818</v>
      </c>
      <c r="J153" s="111"/>
      <c r="K153" s="101"/>
      <c r="L153" s="13"/>
      <c r="W153" s="25"/>
      <c r="AM153" s="11"/>
    </row>
    <row r="154" spans="1:39" ht="36" outlineLevel="1" x14ac:dyDescent="0.25">
      <c r="A154" s="101"/>
      <c r="B154" s="74" t="s">
        <v>24</v>
      </c>
      <c r="C154" s="74" t="s">
        <v>19</v>
      </c>
      <c r="D154" s="74" t="s">
        <v>19</v>
      </c>
      <c r="E154" s="74" t="s">
        <v>19</v>
      </c>
      <c r="F154" s="74" t="s">
        <v>19</v>
      </c>
      <c r="G154" s="74" t="s">
        <v>19</v>
      </c>
      <c r="H154" s="21">
        <f>H155+H156+H157+H158+H159</f>
        <v>4500</v>
      </c>
      <c r="I154" s="21">
        <f>I155+I156+I157+I158+I159</f>
        <v>22713.7</v>
      </c>
      <c r="J154" s="111"/>
      <c r="K154" s="101"/>
      <c r="L154" s="13"/>
      <c r="M154" s="8"/>
      <c r="W154" s="25"/>
      <c r="AM154" s="11"/>
    </row>
    <row r="155" spans="1:39" ht="24" outlineLevel="1" x14ac:dyDescent="0.25">
      <c r="A155" s="101"/>
      <c r="B155" s="74" t="s">
        <v>25</v>
      </c>
      <c r="C155" s="74">
        <v>176</v>
      </c>
      <c r="D155" s="20" t="s">
        <v>26</v>
      </c>
      <c r="E155" s="20" t="s">
        <v>27</v>
      </c>
      <c r="F155" s="74" t="s">
        <v>79</v>
      </c>
      <c r="G155" s="45">
        <v>240</v>
      </c>
      <c r="H155" s="21">
        <v>4500</v>
      </c>
      <c r="I155" s="21">
        <f>115.5+22598.2</f>
        <v>22713.7</v>
      </c>
      <c r="J155" s="111"/>
      <c r="K155" s="101"/>
      <c r="L155" s="13"/>
      <c r="W155" s="25"/>
      <c r="AM155" s="11"/>
    </row>
    <row r="156" spans="1:39" ht="24" outlineLevel="1" x14ac:dyDescent="0.25">
      <c r="A156" s="101"/>
      <c r="B156" s="74" t="s">
        <v>29</v>
      </c>
      <c r="C156" s="74" t="s">
        <v>19</v>
      </c>
      <c r="D156" s="74" t="s">
        <v>19</v>
      </c>
      <c r="E156" s="74" t="s">
        <v>19</v>
      </c>
      <c r="F156" s="74" t="s">
        <v>19</v>
      </c>
      <c r="G156" s="74" t="s">
        <v>19</v>
      </c>
      <c r="H156" s="21">
        <v>0</v>
      </c>
      <c r="I156" s="21">
        <v>0</v>
      </c>
      <c r="J156" s="111"/>
      <c r="K156" s="101"/>
      <c r="L156" s="13"/>
      <c r="M156" s="8"/>
      <c r="W156" s="25"/>
      <c r="AM156" s="11"/>
    </row>
    <row r="157" spans="1:39" ht="24" outlineLevel="1" x14ac:dyDescent="0.25">
      <c r="A157" s="101"/>
      <c r="B157" s="74" t="s">
        <v>30</v>
      </c>
      <c r="C157" s="74" t="s">
        <v>19</v>
      </c>
      <c r="D157" s="74" t="s">
        <v>19</v>
      </c>
      <c r="E157" s="74" t="s">
        <v>19</v>
      </c>
      <c r="F157" s="74" t="s">
        <v>19</v>
      </c>
      <c r="G157" s="74" t="s">
        <v>19</v>
      </c>
      <c r="H157" s="21">
        <v>0</v>
      </c>
      <c r="I157" s="21">
        <v>0</v>
      </c>
      <c r="J157" s="111"/>
      <c r="K157" s="101"/>
      <c r="L157" s="13"/>
      <c r="W157" s="25"/>
      <c r="AM157" s="11"/>
    </row>
    <row r="158" spans="1:39" ht="24" outlineLevel="1" x14ac:dyDescent="0.25">
      <c r="A158" s="101"/>
      <c r="B158" s="74" t="s">
        <v>31</v>
      </c>
      <c r="C158" s="74" t="s">
        <v>19</v>
      </c>
      <c r="D158" s="74" t="s">
        <v>19</v>
      </c>
      <c r="E158" s="74" t="s">
        <v>19</v>
      </c>
      <c r="F158" s="74" t="s">
        <v>19</v>
      </c>
      <c r="G158" s="74" t="s">
        <v>19</v>
      </c>
      <c r="H158" s="21">
        <v>0</v>
      </c>
      <c r="I158" s="21">
        <v>0</v>
      </c>
      <c r="J158" s="111"/>
      <c r="K158" s="101"/>
      <c r="L158" s="13"/>
      <c r="W158" s="25"/>
      <c r="AM158" s="11"/>
    </row>
    <row r="159" spans="1:39" ht="24" outlineLevel="1" x14ac:dyDescent="0.25">
      <c r="A159" s="101"/>
      <c r="B159" s="26" t="s">
        <v>32</v>
      </c>
      <c r="C159" s="74" t="s">
        <v>19</v>
      </c>
      <c r="D159" s="74" t="s">
        <v>19</v>
      </c>
      <c r="E159" s="74" t="s">
        <v>19</v>
      </c>
      <c r="F159" s="74" t="s">
        <v>19</v>
      </c>
      <c r="G159" s="74" t="s">
        <v>19</v>
      </c>
      <c r="H159" s="21">
        <v>0</v>
      </c>
      <c r="I159" s="21">
        <v>0</v>
      </c>
      <c r="J159" s="112"/>
      <c r="K159" s="101"/>
      <c r="L159" s="13"/>
      <c r="W159" s="25"/>
      <c r="AM159" s="11"/>
    </row>
    <row r="160" spans="1:39" ht="49.5" customHeight="1" outlineLevel="1" x14ac:dyDescent="0.25">
      <c r="A160" s="101" t="s">
        <v>84</v>
      </c>
      <c r="B160" s="74" t="s">
        <v>85</v>
      </c>
      <c r="C160" s="74" t="s">
        <v>19</v>
      </c>
      <c r="D160" s="74" t="s">
        <v>19</v>
      </c>
      <c r="E160" s="74" t="s">
        <v>19</v>
      </c>
      <c r="F160" s="74" t="s">
        <v>19</v>
      </c>
      <c r="G160" s="74" t="s">
        <v>19</v>
      </c>
      <c r="H160" s="21">
        <v>32</v>
      </c>
      <c r="I160" s="21">
        <v>32</v>
      </c>
      <c r="J160" s="110" t="s">
        <v>86</v>
      </c>
      <c r="K160" s="101" t="s">
        <v>87</v>
      </c>
      <c r="L160" s="13"/>
      <c r="W160" s="25"/>
      <c r="AM160" s="11"/>
    </row>
    <row r="161" spans="1:39" ht="24" outlineLevel="1" x14ac:dyDescent="0.25">
      <c r="A161" s="101"/>
      <c r="B161" s="74" t="s">
        <v>22</v>
      </c>
      <c r="C161" s="74" t="s">
        <v>19</v>
      </c>
      <c r="D161" s="74" t="s">
        <v>19</v>
      </c>
      <c r="E161" s="74" t="s">
        <v>19</v>
      </c>
      <c r="F161" s="74" t="s">
        <v>19</v>
      </c>
      <c r="G161" s="74" t="s">
        <v>19</v>
      </c>
      <c r="H161" s="21" t="s">
        <v>19</v>
      </c>
      <c r="I161" s="21">
        <f>I162/I160</f>
        <v>43153.871874999997</v>
      </c>
      <c r="J161" s="111"/>
      <c r="K161" s="101"/>
      <c r="L161" s="13"/>
      <c r="W161" s="25"/>
      <c r="AM161" s="11"/>
    </row>
    <row r="162" spans="1:39" ht="36" outlineLevel="1" x14ac:dyDescent="0.25">
      <c r="A162" s="101"/>
      <c r="B162" s="74" t="s">
        <v>24</v>
      </c>
      <c r="C162" s="74" t="s">
        <v>19</v>
      </c>
      <c r="D162" s="74" t="s">
        <v>19</v>
      </c>
      <c r="E162" s="74" t="s">
        <v>19</v>
      </c>
      <c r="F162" s="74" t="s">
        <v>19</v>
      </c>
      <c r="G162" s="74" t="s">
        <v>19</v>
      </c>
      <c r="H162" s="21">
        <f>H163+H164+H165+H166+H167</f>
        <v>177661.5</v>
      </c>
      <c r="I162" s="21">
        <f>I163+I164+I165+I166+I167</f>
        <v>1380923.9</v>
      </c>
      <c r="J162" s="111"/>
      <c r="K162" s="101"/>
      <c r="L162" s="13"/>
      <c r="W162" s="25"/>
      <c r="AM162" s="11"/>
    </row>
    <row r="163" spans="1:39" ht="24" outlineLevel="1" x14ac:dyDescent="0.25">
      <c r="A163" s="101"/>
      <c r="B163" s="74" t="s">
        <v>25</v>
      </c>
      <c r="C163" s="74">
        <v>176</v>
      </c>
      <c r="D163" s="20" t="s">
        <v>26</v>
      </c>
      <c r="E163" s="20" t="s">
        <v>27</v>
      </c>
      <c r="F163" s="74" t="s">
        <v>88</v>
      </c>
      <c r="G163" s="45">
        <v>520</v>
      </c>
      <c r="H163" s="21">
        <v>170828.4</v>
      </c>
      <c r="I163" s="21">
        <v>1333540.7</v>
      </c>
      <c r="J163" s="111"/>
      <c r="K163" s="101"/>
      <c r="L163" s="13"/>
      <c r="W163" s="25"/>
      <c r="AM163" s="11"/>
    </row>
    <row r="164" spans="1:39" ht="24" outlineLevel="1" x14ac:dyDescent="0.25">
      <c r="A164" s="101"/>
      <c r="B164" s="74" t="s">
        <v>29</v>
      </c>
      <c r="C164" s="74" t="s">
        <v>19</v>
      </c>
      <c r="D164" s="74" t="s">
        <v>19</v>
      </c>
      <c r="E164" s="74" t="s">
        <v>19</v>
      </c>
      <c r="F164" s="74" t="s">
        <v>19</v>
      </c>
      <c r="G164" s="74" t="s">
        <v>19</v>
      </c>
      <c r="H164" s="21">
        <v>0</v>
      </c>
      <c r="I164" s="21">
        <v>0</v>
      </c>
      <c r="J164" s="111"/>
      <c r="K164" s="101"/>
      <c r="L164" s="13"/>
      <c r="W164" s="25"/>
      <c r="AM164" s="11"/>
    </row>
    <row r="165" spans="1:39" ht="24" outlineLevel="1" x14ac:dyDescent="0.25">
      <c r="A165" s="101"/>
      <c r="B165" s="74" t="s">
        <v>30</v>
      </c>
      <c r="C165" s="74" t="s">
        <v>19</v>
      </c>
      <c r="D165" s="74" t="s">
        <v>19</v>
      </c>
      <c r="E165" s="74" t="s">
        <v>19</v>
      </c>
      <c r="F165" s="74" t="s">
        <v>19</v>
      </c>
      <c r="G165" s="74" t="s">
        <v>19</v>
      </c>
      <c r="H165" s="21">
        <v>6833.1</v>
      </c>
      <c r="I165" s="21">
        <v>47383.199999999997</v>
      </c>
      <c r="J165" s="111"/>
      <c r="K165" s="101"/>
      <c r="L165" s="13"/>
      <c r="W165" s="25"/>
      <c r="AM165" s="11"/>
    </row>
    <row r="166" spans="1:39" ht="24" outlineLevel="1" x14ac:dyDescent="0.25">
      <c r="A166" s="101"/>
      <c r="B166" s="74" t="s">
        <v>31</v>
      </c>
      <c r="C166" s="74" t="s">
        <v>19</v>
      </c>
      <c r="D166" s="74" t="s">
        <v>19</v>
      </c>
      <c r="E166" s="74" t="s">
        <v>19</v>
      </c>
      <c r="F166" s="74" t="s">
        <v>19</v>
      </c>
      <c r="G166" s="74" t="s">
        <v>19</v>
      </c>
      <c r="H166" s="21">
        <v>0</v>
      </c>
      <c r="I166" s="21">
        <v>0</v>
      </c>
      <c r="J166" s="111"/>
      <c r="K166" s="101"/>
      <c r="L166" s="13"/>
      <c r="W166" s="25"/>
      <c r="AM166" s="11"/>
    </row>
    <row r="167" spans="1:39" ht="24" outlineLevel="1" x14ac:dyDescent="0.25">
      <c r="A167" s="101"/>
      <c r="B167" s="26" t="s">
        <v>32</v>
      </c>
      <c r="C167" s="74" t="s">
        <v>19</v>
      </c>
      <c r="D167" s="74" t="s">
        <v>19</v>
      </c>
      <c r="E167" s="74" t="s">
        <v>19</v>
      </c>
      <c r="F167" s="74" t="s">
        <v>19</v>
      </c>
      <c r="G167" s="74" t="s">
        <v>19</v>
      </c>
      <c r="H167" s="21">
        <v>0</v>
      </c>
      <c r="I167" s="21">
        <v>0</v>
      </c>
      <c r="J167" s="112"/>
      <c r="K167" s="101"/>
      <c r="L167" s="13"/>
      <c r="W167" s="25"/>
      <c r="AM167" s="11"/>
    </row>
    <row r="168" spans="1:39" ht="24" x14ac:dyDescent="0.25">
      <c r="A168" s="101" t="s">
        <v>89</v>
      </c>
      <c r="B168" s="74" t="s">
        <v>90</v>
      </c>
      <c r="C168" s="74" t="s">
        <v>19</v>
      </c>
      <c r="D168" s="74" t="s">
        <v>19</v>
      </c>
      <c r="E168" s="74" t="s">
        <v>19</v>
      </c>
      <c r="F168" s="74" t="s">
        <v>19</v>
      </c>
      <c r="G168" s="74" t="s">
        <v>19</v>
      </c>
      <c r="H168" s="21" t="s">
        <v>23</v>
      </c>
      <c r="I168" s="21">
        <v>1</v>
      </c>
      <c r="J168" s="116" t="s">
        <v>20</v>
      </c>
      <c r="K168" s="101" t="s">
        <v>91</v>
      </c>
      <c r="L168" s="13"/>
      <c r="W168" s="25"/>
      <c r="AM168" s="11"/>
    </row>
    <row r="169" spans="1:39" ht="24" x14ac:dyDescent="0.25">
      <c r="A169" s="101"/>
      <c r="B169" s="74" t="s">
        <v>22</v>
      </c>
      <c r="C169" s="74" t="s">
        <v>19</v>
      </c>
      <c r="D169" s="74" t="s">
        <v>19</v>
      </c>
      <c r="E169" s="74" t="s">
        <v>19</v>
      </c>
      <c r="F169" s="74" t="s">
        <v>19</v>
      </c>
      <c r="G169" s="74" t="s">
        <v>19</v>
      </c>
      <c r="H169" s="21" t="s">
        <v>23</v>
      </c>
      <c r="I169" s="21">
        <f>I170/I168</f>
        <v>552620.80000000005</v>
      </c>
      <c r="J169" s="117"/>
      <c r="K169" s="101"/>
      <c r="L169" s="13"/>
      <c r="W169" s="25"/>
      <c r="AM169" s="11"/>
    </row>
    <row r="170" spans="1:39" ht="36" x14ac:dyDescent="0.25">
      <c r="A170" s="101"/>
      <c r="B170" s="74" t="s">
        <v>24</v>
      </c>
      <c r="C170" s="74" t="s">
        <v>19</v>
      </c>
      <c r="D170" s="74" t="s">
        <v>19</v>
      </c>
      <c r="E170" s="74" t="s">
        <v>19</v>
      </c>
      <c r="F170" s="74" t="s">
        <v>19</v>
      </c>
      <c r="G170" s="74" t="s">
        <v>19</v>
      </c>
      <c r="H170" s="21">
        <f>H171+H172+H173+H174+H175</f>
        <v>213000</v>
      </c>
      <c r="I170" s="21">
        <f>I171+I172+I173+I174+I175</f>
        <v>552620.80000000005</v>
      </c>
      <c r="J170" s="117"/>
      <c r="K170" s="101"/>
      <c r="L170" s="13"/>
      <c r="W170" s="25"/>
      <c r="AM170" s="11"/>
    </row>
    <row r="171" spans="1:39" ht="24" x14ac:dyDescent="0.25">
      <c r="A171" s="101"/>
      <c r="B171" s="74" t="s">
        <v>25</v>
      </c>
      <c r="C171" s="74">
        <v>176</v>
      </c>
      <c r="D171" s="20" t="s">
        <v>26</v>
      </c>
      <c r="E171" s="20" t="s">
        <v>27</v>
      </c>
      <c r="F171" s="74" t="s">
        <v>92</v>
      </c>
      <c r="G171" s="74">
        <v>810</v>
      </c>
      <c r="H171" s="21">
        <v>213000</v>
      </c>
      <c r="I171" s="21">
        <v>552620.80000000005</v>
      </c>
      <c r="J171" s="117"/>
      <c r="K171" s="101"/>
      <c r="L171" s="13"/>
      <c r="W171" s="25"/>
      <c r="AM171" s="11"/>
    </row>
    <row r="172" spans="1:39" ht="24" x14ac:dyDescent="0.25">
      <c r="A172" s="101"/>
      <c r="B172" s="74" t="s">
        <v>29</v>
      </c>
      <c r="C172" s="74" t="s">
        <v>19</v>
      </c>
      <c r="D172" s="74" t="s">
        <v>19</v>
      </c>
      <c r="E172" s="74" t="s">
        <v>19</v>
      </c>
      <c r="F172" s="74" t="s">
        <v>19</v>
      </c>
      <c r="G172" s="74" t="s">
        <v>19</v>
      </c>
      <c r="H172" s="21">
        <v>0</v>
      </c>
      <c r="I172" s="21">
        <v>0</v>
      </c>
      <c r="J172" s="117"/>
      <c r="K172" s="101"/>
      <c r="L172" s="13"/>
      <c r="W172" s="25"/>
      <c r="AM172" s="11"/>
    </row>
    <row r="173" spans="1:39" ht="24" x14ac:dyDescent="0.25">
      <c r="A173" s="101"/>
      <c r="B173" s="74" t="s">
        <v>30</v>
      </c>
      <c r="C173" s="74" t="s">
        <v>19</v>
      </c>
      <c r="D173" s="74" t="s">
        <v>19</v>
      </c>
      <c r="E173" s="74" t="s">
        <v>19</v>
      </c>
      <c r="F173" s="74" t="s">
        <v>19</v>
      </c>
      <c r="G173" s="74" t="s">
        <v>19</v>
      </c>
      <c r="H173" s="21">
        <v>0</v>
      </c>
      <c r="I173" s="21">
        <v>0</v>
      </c>
      <c r="J173" s="117"/>
      <c r="K173" s="101"/>
      <c r="L173" s="13"/>
      <c r="W173" s="25"/>
      <c r="AM173" s="11"/>
    </row>
    <row r="174" spans="1:39" ht="24" x14ac:dyDescent="0.25">
      <c r="A174" s="101"/>
      <c r="B174" s="74" t="s">
        <v>31</v>
      </c>
      <c r="C174" s="74" t="s">
        <v>19</v>
      </c>
      <c r="D174" s="74" t="s">
        <v>19</v>
      </c>
      <c r="E174" s="74" t="s">
        <v>19</v>
      </c>
      <c r="F174" s="74" t="s">
        <v>19</v>
      </c>
      <c r="G174" s="74" t="s">
        <v>19</v>
      </c>
      <c r="H174" s="21">
        <v>0</v>
      </c>
      <c r="I174" s="21">
        <v>0</v>
      </c>
      <c r="J174" s="117"/>
      <c r="K174" s="101"/>
      <c r="L174" s="13"/>
      <c r="W174" s="25"/>
      <c r="AM174" s="11"/>
    </row>
    <row r="175" spans="1:39" ht="24" x14ac:dyDescent="0.25">
      <c r="A175" s="101"/>
      <c r="B175" s="26" t="s">
        <v>32</v>
      </c>
      <c r="C175" s="74" t="s">
        <v>19</v>
      </c>
      <c r="D175" s="74" t="s">
        <v>19</v>
      </c>
      <c r="E175" s="74" t="s">
        <v>19</v>
      </c>
      <c r="F175" s="74" t="s">
        <v>19</v>
      </c>
      <c r="G175" s="74" t="s">
        <v>19</v>
      </c>
      <c r="H175" s="21">
        <v>0</v>
      </c>
      <c r="I175" s="21">
        <v>0</v>
      </c>
      <c r="J175" s="118"/>
      <c r="K175" s="101"/>
      <c r="L175" s="13"/>
      <c r="W175" s="25"/>
      <c r="AM175" s="11"/>
    </row>
    <row r="176" spans="1:39" ht="24" x14ac:dyDescent="0.25">
      <c r="A176" s="101" t="s">
        <v>93</v>
      </c>
      <c r="B176" s="83" t="s">
        <v>94</v>
      </c>
      <c r="C176" s="83" t="s">
        <v>19</v>
      </c>
      <c r="D176" s="83" t="s">
        <v>19</v>
      </c>
      <c r="E176" s="83" t="s">
        <v>19</v>
      </c>
      <c r="F176" s="83" t="s">
        <v>19</v>
      </c>
      <c r="G176" s="83" t="s">
        <v>19</v>
      </c>
      <c r="H176" s="21">
        <f>H177+H178+H179+H180+H181</f>
        <v>1598919.5</v>
      </c>
      <c r="I176" s="21">
        <f>I177+I178+I179+I180+I181</f>
        <v>6081302.8499999996</v>
      </c>
      <c r="J176" s="101"/>
      <c r="K176" s="101"/>
      <c r="L176" s="13"/>
      <c r="AM176" s="11"/>
    </row>
    <row r="177" spans="1:39" ht="24" x14ac:dyDescent="0.25">
      <c r="A177" s="101"/>
      <c r="B177" s="84" t="s">
        <v>25</v>
      </c>
      <c r="C177" s="83" t="s">
        <v>19</v>
      </c>
      <c r="D177" s="83" t="s">
        <v>19</v>
      </c>
      <c r="E177" s="83" t="s">
        <v>19</v>
      </c>
      <c r="F177" s="83" t="s">
        <v>19</v>
      </c>
      <c r="G177" s="83" t="s">
        <v>19</v>
      </c>
      <c r="H177" s="21">
        <f>H19+H27+H51+H123+H131+H139+H147+H171</f>
        <v>1592086.4</v>
      </c>
      <c r="I177" s="21">
        <f t="shared" ref="I177" si="1">I19+I27+I51+I123+I131+I139+I147+I171</f>
        <v>6033919.6499999994</v>
      </c>
      <c r="J177" s="101"/>
      <c r="K177" s="101"/>
      <c r="L177" s="13"/>
      <c r="AM177" s="11"/>
    </row>
    <row r="178" spans="1:39" ht="24" x14ac:dyDescent="0.25">
      <c r="A178" s="101"/>
      <c r="B178" s="83" t="s">
        <v>29</v>
      </c>
      <c r="C178" s="83" t="s">
        <v>19</v>
      </c>
      <c r="D178" s="83" t="s">
        <v>19</v>
      </c>
      <c r="E178" s="83" t="s">
        <v>19</v>
      </c>
      <c r="F178" s="83" t="s">
        <v>19</v>
      </c>
      <c r="G178" s="83" t="s">
        <v>19</v>
      </c>
      <c r="H178" s="21">
        <v>0</v>
      </c>
      <c r="I178" s="21">
        <v>0</v>
      </c>
      <c r="J178" s="101"/>
      <c r="K178" s="101"/>
      <c r="L178" s="39"/>
      <c r="M178" s="39"/>
      <c r="N178" s="39"/>
      <c r="O178" s="39"/>
      <c r="P178" s="9"/>
      <c r="AM178" s="11"/>
    </row>
    <row r="179" spans="1:39" ht="24" x14ac:dyDescent="0.25">
      <c r="A179" s="101"/>
      <c r="B179" s="83" t="s">
        <v>30</v>
      </c>
      <c r="C179" s="83" t="s">
        <v>19</v>
      </c>
      <c r="D179" s="83" t="s">
        <v>19</v>
      </c>
      <c r="E179" s="83" t="s">
        <v>19</v>
      </c>
      <c r="F179" s="83" t="s">
        <v>19</v>
      </c>
      <c r="G179" s="83" t="s">
        <v>19</v>
      </c>
      <c r="H179" s="21">
        <f>H165</f>
        <v>6833.1</v>
      </c>
      <c r="I179" s="21">
        <f t="shared" ref="I179" si="2">I165</f>
        <v>47383.199999999997</v>
      </c>
      <c r="J179" s="101"/>
      <c r="K179" s="101"/>
      <c r="L179" s="39"/>
      <c r="M179" s="11"/>
      <c r="N179" s="11"/>
      <c r="O179" s="11"/>
      <c r="P179" s="9"/>
      <c r="AM179" s="11"/>
    </row>
    <row r="180" spans="1:39" ht="24" x14ac:dyDescent="0.25">
      <c r="A180" s="101"/>
      <c r="B180" s="83" t="s">
        <v>31</v>
      </c>
      <c r="C180" s="83" t="s">
        <v>19</v>
      </c>
      <c r="D180" s="83" t="s">
        <v>19</v>
      </c>
      <c r="E180" s="83" t="s">
        <v>19</v>
      </c>
      <c r="F180" s="83" t="s">
        <v>19</v>
      </c>
      <c r="G180" s="83" t="s">
        <v>19</v>
      </c>
      <c r="H180" s="21">
        <v>0</v>
      </c>
      <c r="I180" s="21">
        <v>0</v>
      </c>
      <c r="J180" s="101"/>
      <c r="K180" s="101"/>
      <c r="L180" s="39"/>
      <c r="AM180" s="11"/>
    </row>
    <row r="181" spans="1:39" ht="24" x14ac:dyDescent="0.25">
      <c r="A181" s="101"/>
      <c r="B181" s="83" t="s">
        <v>32</v>
      </c>
      <c r="C181" s="83" t="s">
        <v>19</v>
      </c>
      <c r="D181" s="83" t="s">
        <v>19</v>
      </c>
      <c r="E181" s="83" t="s">
        <v>19</v>
      </c>
      <c r="F181" s="83" t="s">
        <v>19</v>
      </c>
      <c r="G181" s="83" t="s">
        <v>19</v>
      </c>
      <c r="H181" s="21">
        <v>0</v>
      </c>
      <c r="I181" s="21">
        <v>0</v>
      </c>
      <c r="J181" s="101"/>
      <c r="K181" s="101"/>
      <c r="L181" s="13"/>
      <c r="AM181" s="11"/>
    </row>
    <row r="182" spans="1:39" x14ac:dyDescent="0.25">
      <c r="A182" s="106"/>
      <c r="B182" s="107"/>
      <c r="C182" s="107"/>
      <c r="D182" s="107"/>
      <c r="E182" s="107"/>
      <c r="F182" s="107"/>
      <c r="G182" s="107"/>
      <c r="H182" s="107"/>
      <c r="I182" s="107"/>
      <c r="J182" s="107"/>
      <c r="K182" s="108"/>
      <c r="L182" s="13"/>
      <c r="AM182" s="11"/>
    </row>
    <row r="183" spans="1:39" ht="15" customHeight="1" x14ac:dyDescent="0.25">
      <c r="A183" s="106" t="s">
        <v>95</v>
      </c>
      <c r="B183" s="107"/>
      <c r="C183" s="107"/>
      <c r="D183" s="107"/>
      <c r="E183" s="107"/>
      <c r="F183" s="107"/>
      <c r="G183" s="107"/>
      <c r="H183" s="107"/>
      <c r="I183" s="107"/>
      <c r="J183" s="107"/>
      <c r="K183" s="108"/>
      <c r="L183" s="13"/>
      <c r="AM183" s="11"/>
    </row>
    <row r="184" spans="1:39" ht="37.5" customHeight="1" x14ac:dyDescent="0.25">
      <c r="A184" s="101" t="s">
        <v>121</v>
      </c>
      <c r="B184" s="74" t="s">
        <v>41</v>
      </c>
      <c r="C184" s="74" t="s">
        <v>19</v>
      </c>
      <c r="D184" s="74" t="s">
        <v>19</v>
      </c>
      <c r="E184" s="74" t="s">
        <v>19</v>
      </c>
      <c r="F184" s="74" t="s">
        <v>19</v>
      </c>
      <c r="G184" s="74" t="s">
        <v>19</v>
      </c>
      <c r="H184" s="80" t="s">
        <v>23</v>
      </c>
      <c r="I184" s="80" t="s">
        <v>23</v>
      </c>
      <c r="J184" s="101" t="s">
        <v>96</v>
      </c>
      <c r="K184" s="101" t="s">
        <v>120</v>
      </c>
      <c r="L184" s="13"/>
      <c r="M184" s="8"/>
      <c r="AM184" s="11"/>
    </row>
    <row r="185" spans="1:39" ht="24" x14ac:dyDescent="0.25">
      <c r="A185" s="101"/>
      <c r="B185" s="74" t="s">
        <v>22</v>
      </c>
      <c r="C185" s="74" t="s">
        <v>19</v>
      </c>
      <c r="D185" s="74" t="s">
        <v>19</v>
      </c>
      <c r="E185" s="74" t="s">
        <v>19</v>
      </c>
      <c r="F185" s="74" t="s">
        <v>19</v>
      </c>
      <c r="G185" s="74" t="s">
        <v>19</v>
      </c>
      <c r="H185" s="80" t="s">
        <v>23</v>
      </c>
      <c r="I185" s="80" t="s">
        <v>23</v>
      </c>
      <c r="J185" s="101"/>
      <c r="K185" s="101"/>
      <c r="L185" s="13"/>
      <c r="AM185" s="11"/>
    </row>
    <row r="186" spans="1:39" ht="36" x14ac:dyDescent="0.25">
      <c r="A186" s="101"/>
      <c r="B186" s="74" t="s">
        <v>24</v>
      </c>
      <c r="C186" s="74" t="s">
        <v>19</v>
      </c>
      <c r="D186" s="74" t="s">
        <v>19</v>
      </c>
      <c r="E186" s="74" t="s">
        <v>19</v>
      </c>
      <c r="F186" s="74" t="s">
        <v>19</v>
      </c>
      <c r="G186" s="74" t="s">
        <v>19</v>
      </c>
      <c r="H186" s="21">
        <f t="shared" ref="H186" si="3">H191</f>
        <v>0</v>
      </c>
      <c r="I186" s="21">
        <f>I187+I188+I189++I190+I191</f>
        <v>508502.8</v>
      </c>
      <c r="J186" s="101"/>
      <c r="K186" s="101"/>
      <c r="L186" s="13"/>
      <c r="U186" s="47"/>
      <c r="AM186" s="11"/>
    </row>
    <row r="187" spans="1:39" ht="24" x14ac:dyDescent="0.25">
      <c r="A187" s="101"/>
      <c r="B187" s="74" t="s">
        <v>25</v>
      </c>
      <c r="C187" s="74">
        <v>176</v>
      </c>
      <c r="D187" s="20" t="s">
        <v>26</v>
      </c>
      <c r="E187" s="20" t="s">
        <v>27</v>
      </c>
      <c r="F187" s="82" t="s">
        <v>119</v>
      </c>
      <c r="G187" s="74">
        <v>520</v>
      </c>
      <c r="H187" s="21">
        <v>0</v>
      </c>
      <c r="I187" s="21">
        <v>180000</v>
      </c>
      <c r="J187" s="101"/>
      <c r="K187" s="101"/>
      <c r="L187" s="13"/>
      <c r="V187" s="47"/>
      <c r="W187" s="42"/>
      <c r="X187" s="42"/>
      <c r="Y187" s="48"/>
      <c r="Z187" s="48"/>
      <c r="AA187" s="48"/>
      <c r="AB187" s="6"/>
      <c r="AC187" s="6"/>
      <c r="AD187" s="6"/>
      <c r="AE187" s="6"/>
      <c r="AF187" s="6"/>
      <c r="AG187" s="6"/>
      <c r="AM187" s="11"/>
    </row>
    <row r="188" spans="1:39" ht="24" x14ac:dyDescent="0.25">
      <c r="A188" s="101"/>
      <c r="B188" s="74" t="s">
        <v>29</v>
      </c>
      <c r="C188" s="74" t="s">
        <v>19</v>
      </c>
      <c r="D188" s="74" t="s">
        <v>19</v>
      </c>
      <c r="E188" s="74" t="s">
        <v>19</v>
      </c>
      <c r="F188" s="82"/>
      <c r="G188" s="74" t="s">
        <v>19</v>
      </c>
      <c r="H188" s="21">
        <v>0</v>
      </c>
      <c r="I188" s="21">
        <v>0</v>
      </c>
      <c r="J188" s="101"/>
      <c r="K188" s="101"/>
      <c r="L188" s="13"/>
      <c r="Y188" s="9"/>
      <c r="AM188" s="11"/>
    </row>
    <row r="189" spans="1:39" ht="24" x14ac:dyDescent="0.25">
      <c r="A189" s="101"/>
      <c r="B189" s="74" t="s">
        <v>30</v>
      </c>
      <c r="C189" s="74" t="s">
        <v>19</v>
      </c>
      <c r="D189" s="74" t="s">
        <v>19</v>
      </c>
      <c r="E189" s="74" t="s">
        <v>19</v>
      </c>
      <c r="F189" s="74" t="s">
        <v>19</v>
      </c>
      <c r="G189" s="74" t="s">
        <v>19</v>
      </c>
      <c r="H189" s="21">
        <v>0</v>
      </c>
      <c r="I189" s="21">
        <v>50000</v>
      </c>
      <c r="J189" s="101"/>
      <c r="K189" s="101"/>
      <c r="L189" s="13"/>
      <c r="AM189" s="11"/>
    </row>
    <row r="190" spans="1:39" ht="24" x14ac:dyDescent="0.25">
      <c r="A190" s="101"/>
      <c r="B190" s="74" t="s">
        <v>31</v>
      </c>
      <c r="C190" s="74" t="s">
        <v>19</v>
      </c>
      <c r="D190" s="74" t="s">
        <v>19</v>
      </c>
      <c r="E190" s="74" t="s">
        <v>19</v>
      </c>
      <c r="F190" s="74" t="s">
        <v>19</v>
      </c>
      <c r="G190" s="74" t="s">
        <v>19</v>
      </c>
      <c r="H190" s="21">
        <v>0</v>
      </c>
      <c r="I190" s="21">
        <v>0</v>
      </c>
      <c r="J190" s="101"/>
      <c r="K190" s="101"/>
      <c r="L190" s="13"/>
      <c r="AM190" s="11"/>
    </row>
    <row r="191" spans="1:39" ht="24" x14ac:dyDescent="0.25">
      <c r="A191" s="101"/>
      <c r="B191" s="26" t="s">
        <v>32</v>
      </c>
      <c r="C191" s="74" t="s">
        <v>19</v>
      </c>
      <c r="D191" s="74" t="s">
        <v>19</v>
      </c>
      <c r="E191" s="74" t="s">
        <v>19</v>
      </c>
      <c r="F191" s="74" t="s">
        <v>19</v>
      </c>
      <c r="G191" s="74" t="s">
        <v>19</v>
      </c>
      <c r="H191" s="21">
        <v>0</v>
      </c>
      <c r="I191" s="21">
        <v>278502.8</v>
      </c>
      <c r="J191" s="101"/>
      <c r="K191" s="101"/>
      <c r="L191" s="13"/>
      <c r="AM191" s="11"/>
    </row>
    <row r="192" spans="1:39" ht="24" x14ac:dyDescent="0.25">
      <c r="A192" s="110" t="s">
        <v>97</v>
      </c>
      <c r="B192" s="74" t="s">
        <v>94</v>
      </c>
      <c r="C192" s="74" t="s">
        <v>19</v>
      </c>
      <c r="D192" s="74" t="s">
        <v>19</v>
      </c>
      <c r="E192" s="74" t="s">
        <v>19</v>
      </c>
      <c r="F192" s="74" t="s">
        <v>19</v>
      </c>
      <c r="G192" s="74" t="s">
        <v>19</v>
      </c>
      <c r="H192" s="21">
        <f t="shared" ref="H192" si="4">H197</f>
        <v>0</v>
      </c>
      <c r="I192" s="21">
        <f>I193+I194+I195+I196+I197</f>
        <v>508502.8</v>
      </c>
      <c r="J192" s="87"/>
      <c r="K192" s="91"/>
      <c r="L192" s="13"/>
      <c r="AM192" s="11"/>
    </row>
    <row r="193" spans="1:39" ht="24" x14ac:dyDescent="0.25">
      <c r="A193" s="111"/>
      <c r="B193" s="46" t="s">
        <v>25</v>
      </c>
      <c r="C193" s="82">
        <v>176</v>
      </c>
      <c r="D193" s="20" t="s">
        <v>26</v>
      </c>
      <c r="E193" s="20" t="s">
        <v>27</v>
      </c>
      <c r="F193" s="82" t="s">
        <v>119</v>
      </c>
      <c r="G193" s="82">
        <v>520</v>
      </c>
      <c r="H193" s="21">
        <v>0</v>
      </c>
      <c r="I193" s="21">
        <v>180000</v>
      </c>
      <c r="J193" s="113"/>
      <c r="K193" s="92"/>
      <c r="L193" s="13"/>
      <c r="AM193" s="11"/>
    </row>
    <row r="194" spans="1:39" ht="24" x14ac:dyDescent="0.25">
      <c r="A194" s="111"/>
      <c r="B194" s="74" t="s">
        <v>29</v>
      </c>
      <c r="C194" s="82" t="s">
        <v>19</v>
      </c>
      <c r="D194" s="82" t="s">
        <v>19</v>
      </c>
      <c r="E194" s="82" t="s">
        <v>19</v>
      </c>
      <c r="F194" s="82"/>
      <c r="G194" s="82" t="s">
        <v>19</v>
      </c>
      <c r="H194" s="21">
        <v>0</v>
      </c>
      <c r="I194" s="21">
        <v>0</v>
      </c>
      <c r="J194" s="113"/>
      <c r="K194" s="92"/>
      <c r="L194" s="13"/>
      <c r="AM194" s="11"/>
    </row>
    <row r="195" spans="1:39" ht="24" x14ac:dyDescent="0.25">
      <c r="A195" s="111"/>
      <c r="B195" s="74" t="s">
        <v>30</v>
      </c>
      <c r="C195" s="82" t="s">
        <v>19</v>
      </c>
      <c r="D195" s="82" t="s">
        <v>19</v>
      </c>
      <c r="E195" s="82" t="s">
        <v>19</v>
      </c>
      <c r="F195" s="82" t="s">
        <v>19</v>
      </c>
      <c r="G195" s="82" t="s">
        <v>19</v>
      </c>
      <c r="H195" s="21">
        <v>0</v>
      </c>
      <c r="I195" s="21">
        <v>50000</v>
      </c>
      <c r="J195" s="113"/>
      <c r="K195" s="92"/>
      <c r="L195" s="13"/>
      <c r="AM195" s="11"/>
    </row>
    <row r="196" spans="1:39" ht="24" x14ac:dyDescent="0.25">
      <c r="A196" s="111"/>
      <c r="B196" s="74" t="s">
        <v>31</v>
      </c>
      <c r="C196" s="74" t="s">
        <v>19</v>
      </c>
      <c r="D196" s="74" t="s">
        <v>19</v>
      </c>
      <c r="E196" s="74" t="s">
        <v>19</v>
      </c>
      <c r="F196" s="74" t="s">
        <v>19</v>
      </c>
      <c r="G196" s="74" t="s">
        <v>19</v>
      </c>
      <c r="H196" s="21">
        <v>0</v>
      </c>
      <c r="I196" s="21">
        <v>0</v>
      </c>
      <c r="J196" s="113"/>
      <c r="K196" s="92"/>
      <c r="L196" s="13"/>
      <c r="AM196" s="11"/>
    </row>
    <row r="197" spans="1:39" ht="24" x14ac:dyDescent="0.25">
      <c r="A197" s="112"/>
      <c r="B197" s="26" t="s">
        <v>32</v>
      </c>
      <c r="C197" s="74" t="s">
        <v>19</v>
      </c>
      <c r="D197" s="74" t="s">
        <v>19</v>
      </c>
      <c r="E197" s="74" t="s">
        <v>19</v>
      </c>
      <c r="F197" s="74" t="s">
        <v>19</v>
      </c>
      <c r="G197" s="74" t="s">
        <v>19</v>
      </c>
      <c r="H197" s="21">
        <f t="shared" ref="H197:I197" si="5">H191</f>
        <v>0</v>
      </c>
      <c r="I197" s="21">
        <f t="shared" si="5"/>
        <v>278502.8</v>
      </c>
      <c r="J197" s="114"/>
      <c r="K197" s="115"/>
      <c r="L197" s="13"/>
      <c r="AM197" s="11"/>
    </row>
    <row r="198" spans="1:39" x14ac:dyDescent="0.25">
      <c r="A198" s="106"/>
      <c r="B198" s="107"/>
      <c r="C198" s="107"/>
      <c r="D198" s="107"/>
      <c r="E198" s="107"/>
      <c r="F198" s="107"/>
      <c r="G198" s="107"/>
      <c r="H198" s="107"/>
      <c r="I198" s="107"/>
      <c r="J198" s="107"/>
      <c r="K198" s="108"/>
      <c r="L198" s="13"/>
      <c r="AM198" s="11"/>
    </row>
    <row r="199" spans="1:39" ht="15" customHeight="1" x14ac:dyDescent="0.25">
      <c r="A199" s="109" t="s">
        <v>98</v>
      </c>
      <c r="B199" s="107"/>
      <c r="C199" s="107"/>
      <c r="D199" s="107"/>
      <c r="E199" s="107"/>
      <c r="F199" s="107"/>
      <c r="G199" s="107"/>
      <c r="H199" s="107"/>
      <c r="I199" s="107"/>
      <c r="J199" s="107"/>
      <c r="K199" s="108"/>
      <c r="L199" s="13"/>
      <c r="AM199" s="11"/>
    </row>
    <row r="200" spans="1:39" ht="31.5" customHeight="1" x14ac:dyDescent="0.25">
      <c r="A200" s="101" t="s">
        <v>100</v>
      </c>
      <c r="B200" s="74" t="s">
        <v>111</v>
      </c>
      <c r="C200" s="74" t="s">
        <v>19</v>
      </c>
      <c r="D200" s="74" t="s">
        <v>19</v>
      </c>
      <c r="E200" s="74" t="s">
        <v>19</v>
      </c>
      <c r="F200" s="74" t="s">
        <v>19</v>
      </c>
      <c r="G200" s="74" t="s">
        <v>19</v>
      </c>
      <c r="H200" s="33" t="s">
        <v>23</v>
      </c>
      <c r="I200" s="33" t="s">
        <v>23</v>
      </c>
      <c r="J200" s="110" t="s">
        <v>96</v>
      </c>
      <c r="K200" s="87" t="s">
        <v>117</v>
      </c>
      <c r="L200" s="13"/>
      <c r="W200" s="43"/>
      <c r="X200" s="44"/>
      <c r="Y200" s="41"/>
      <c r="Z200" s="41"/>
      <c r="AM200" s="11"/>
    </row>
    <row r="201" spans="1:39" ht="24" x14ac:dyDescent="0.25">
      <c r="A201" s="101"/>
      <c r="B201" s="74" t="s">
        <v>22</v>
      </c>
      <c r="C201" s="74" t="s">
        <v>19</v>
      </c>
      <c r="D201" s="74" t="s">
        <v>19</v>
      </c>
      <c r="E201" s="74" t="s">
        <v>19</v>
      </c>
      <c r="F201" s="74" t="s">
        <v>19</v>
      </c>
      <c r="G201" s="74" t="s">
        <v>19</v>
      </c>
      <c r="H201" s="33" t="s">
        <v>23</v>
      </c>
      <c r="I201" s="33" t="s">
        <v>23</v>
      </c>
      <c r="J201" s="111"/>
      <c r="K201" s="88"/>
      <c r="L201" s="13"/>
      <c r="W201" s="44"/>
      <c r="X201" s="44"/>
      <c r="Y201" s="41"/>
      <c r="Z201" s="41"/>
      <c r="AM201" s="11"/>
    </row>
    <row r="202" spans="1:39" ht="36" x14ac:dyDescent="0.25">
      <c r="A202" s="101"/>
      <c r="B202" s="74" t="s">
        <v>24</v>
      </c>
      <c r="C202" s="74" t="s">
        <v>19</v>
      </c>
      <c r="D202" s="74" t="s">
        <v>19</v>
      </c>
      <c r="E202" s="74" t="s">
        <v>19</v>
      </c>
      <c r="F202" s="74" t="s">
        <v>19</v>
      </c>
      <c r="G202" s="74" t="s">
        <v>19</v>
      </c>
      <c r="H202" s="21">
        <f>H203+H205+H207</f>
        <v>1089737.3999999999</v>
      </c>
      <c r="I202" s="21">
        <f>I203+I205+I207</f>
        <v>2310747.6</v>
      </c>
      <c r="J202" s="111"/>
      <c r="K202" s="88"/>
      <c r="L202" s="13"/>
      <c r="W202" s="44"/>
      <c r="X202" s="44"/>
      <c r="Y202" s="41"/>
      <c r="Z202" s="41"/>
      <c r="AM202" s="11"/>
    </row>
    <row r="203" spans="1:39" ht="24" x14ac:dyDescent="0.25">
      <c r="A203" s="101"/>
      <c r="B203" s="74" t="s">
        <v>25</v>
      </c>
      <c r="C203" s="74">
        <v>176</v>
      </c>
      <c r="D203" s="20" t="s">
        <v>26</v>
      </c>
      <c r="E203" s="20" t="s">
        <v>27</v>
      </c>
      <c r="F203" s="74" t="s">
        <v>99</v>
      </c>
      <c r="G203" s="45">
        <v>520</v>
      </c>
      <c r="H203" s="21">
        <f>H211+H219+H227</f>
        <v>846049</v>
      </c>
      <c r="I203" s="21">
        <f>I211+I219+I227-0.1</f>
        <v>1735911.6</v>
      </c>
      <c r="J203" s="111"/>
      <c r="K203" s="88"/>
      <c r="L203" s="13"/>
      <c r="M203" s="8"/>
      <c r="W203" s="44"/>
      <c r="X203" s="44"/>
      <c r="Y203" s="41"/>
      <c r="Z203" s="41"/>
      <c r="AM203" s="11"/>
    </row>
    <row r="204" spans="1:39" ht="24" x14ac:dyDescent="0.25">
      <c r="A204" s="101"/>
      <c r="B204" s="74" t="s">
        <v>29</v>
      </c>
      <c r="C204" s="74" t="s">
        <v>19</v>
      </c>
      <c r="D204" s="74" t="s">
        <v>19</v>
      </c>
      <c r="E204" s="74" t="s">
        <v>19</v>
      </c>
      <c r="F204" s="74" t="s">
        <v>19</v>
      </c>
      <c r="G204" s="74" t="s">
        <v>19</v>
      </c>
      <c r="H204" s="33">
        <v>0</v>
      </c>
      <c r="I204" s="33">
        <v>0</v>
      </c>
      <c r="J204" s="111"/>
      <c r="K204" s="88"/>
      <c r="L204" s="13"/>
      <c r="W204" s="44"/>
      <c r="X204" s="44"/>
      <c r="Y204" s="41"/>
      <c r="Z204" s="41"/>
      <c r="AM204" s="11"/>
    </row>
    <row r="205" spans="1:39" ht="24" x14ac:dyDescent="0.25">
      <c r="A205" s="101"/>
      <c r="B205" s="74" t="s">
        <v>30</v>
      </c>
      <c r="C205" s="74" t="s">
        <v>19</v>
      </c>
      <c r="D205" s="74" t="s">
        <v>19</v>
      </c>
      <c r="E205" s="74" t="s">
        <v>19</v>
      </c>
      <c r="F205" s="74" t="s">
        <v>19</v>
      </c>
      <c r="G205" s="74" t="s">
        <v>19</v>
      </c>
      <c r="H205" s="21">
        <f>H213+H221+H229</f>
        <v>243688.40000000002</v>
      </c>
      <c r="I205" s="21">
        <f>I213+I221+I229</f>
        <v>572088</v>
      </c>
      <c r="J205" s="111"/>
      <c r="K205" s="88"/>
      <c r="L205" s="13"/>
      <c r="W205" s="44"/>
      <c r="X205" s="44"/>
      <c r="Y205" s="41"/>
      <c r="Z205" s="41"/>
      <c r="AM205" s="11"/>
    </row>
    <row r="206" spans="1:39" ht="24" x14ac:dyDescent="0.25">
      <c r="A206" s="101"/>
      <c r="B206" s="74" t="s">
        <v>31</v>
      </c>
      <c r="C206" s="74" t="s">
        <v>19</v>
      </c>
      <c r="D206" s="74" t="s">
        <v>19</v>
      </c>
      <c r="E206" s="74" t="s">
        <v>19</v>
      </c>
      <c r="F206" s="74" t="s">
        <v>19</v>
      </c>
      <c r="G206" s="74" t="s">
        <v>19</v>
      </c>
      <c r="H206" s="33">
        <v>0</v>
      </c>
      <c r="I206" s="33">
        <v>0</v>
      </c>
      <c r="J206" s="111"/>
      <c r="K206" s="88"/>
      <c r="L206" s="13"/>
      <c r="AM206" s="11"/>
    </row>
    <row r="207" spans="1:39" ht="24" x14ac:dyDescent="0.25">
      <c r="A207" s="101"/>
      <c r="B207" s="26" t="s">
        <v>32</v>
      </c>
      <c r="C207" s="74" t="s">
        <v>19</v>
      </c>
      <c r="D207" s="74" t="s">
        <v>19</v>
      </c>
      <c r="E207" s="74" t="s">
        <v>19</v>
      </c>
      <c r="F207" s="74" t="s">
        <v>19</v>
      </c>
      <c r="G207" s="74" t="s">
        <v>19</v>
      </c>
      <c r="H207" s="21">
        <v>0</v>
      </c>
      <c r="I207" s="21">
        <f>I215+I223+I231</f>
        <v>2748</v>
      </c>
      <c r="J207" s="112"/>
      <c r="K207" s="89"/>
      <c r="L207" s="13"/>
      <c r="AM207" s="11"/>
    </row>
    <row r="208" spans="1:39" ht="38.25" customHeight="1" x14ac:dyDescent="0.25">
      <c r="A208" s="110" t="s">
        <v>106</v>
      </c>
      <c r="B208" s="74" t="s">
        <v>112</v>
      </c>
      <c r="C208" s="74" t="s">
        <v>19</v>
      </c>
      <c r="D208" s="74" t="s">
        <v>19</v>
      </c>
      <c r="E208" s="74" t="s">
        <v>19</v>
      </c>
      <c r="F208" s="74" t="s">
        <v>19</v>
      </c>
      <c r="G208" s="74" t="s">
        <v>19</v>
      </c>
      <c r="H208" s="33">
        <v>29</v>
      </c>
      <c r="I208" s="33">
        <v>129</v>
      </c>
      <c r="J208" s="110" t="s">
        <v>96</v>
      </c>
      <c r="K208" s="110" t="s">
        <v>109</v>
      </c>
      <c r="L208" s="13"/>
      <c r="W208" s="43"/>
      <c r="X208" s="44"/>
      <c r="Y208" s="41"/>
      <c r="Z208" s="41"/>
      <c r="AM208" s="11"/>
    </row>
    <row r="209" spans="1:39" ht="24" x14ac:dyDescent="0.25">
      <c r="A209" s="111"/>
      <c r="B209" s="74" t="s">
        <v>22</v>
      </c>
      <c r="C209" s="74" t="s">
        <v>19</v>
      </c>
      <c r="D209" s="74" t="s">
        <v>19</v>
      </c>
      <c r="E209" s="74" t="s">
        <v>19</v>
      </c>
      <c r="F209" s="74" t="s">
        <v>19</v>
      </c>
      <c r="G209" s="74" t="s">
        <v>19</v>
      </c>
      <c r="H209" s="33" t="s">
        <v>23</v>
      </c>
      <c r="I209" s="33" t="s">
        <v>23</v>
      </c>
      <c r="J209" s="111"/>
      <c r="K209" s="111"/>
      <c r="L209" s="13"/>
      <c r="W209" s="44"/>
      <c r="X209" s="44"/>
      <c r="Y209" s="41"/>
      <c r="Z209" s="41"/>
      <c r="AM209" s="11"/>
    </row>
    <row r="210" spans="1:39" ht="62.25" customHeight="1" x14ac:dyDescent="0.25">
      <c r="A210" s="111"/>
      <c r="B210" s="74" t="s">
        <v>24</v>
      </c>
      <c r="C210" s="74" t="s">
        <v>19</v>
      </c>
      <c r="D210" s="74" t="s">
        <v>19</v>
      </c>
      <c r="E210" s="74" t="s">
        <v>19</v>
      </c>
      <c r="F210" s="74" t="s">
        <v>19</v>
      </c>
      <c r="G210" s="74" t="s">
        <v>19</v>
      </c>
      <c r="H210" s="21">
        <f>H211+H212+H213+H214+H215</f>
        <v>0</v>
      </c>
      <c r="I210" s="21">
        <f>I211+I212+I213+I214+I215</f>
        <v>1045224.5</v>
      </c>
      <c r="J210" s="111"/>
      <c r="K210" s="111"/>
      <c r="L210" s="13"/>
      <c r="W210" s="44"/>
      <c r="X210" s="44"/>
      <c r="Y210" s="41"/>
      <c r="Z210" s="41"/>
      <c r="AM210" s="11"/>
    </row>
    <row r="211" spans="1:39" ht="69" customHeight="1" x14ac:dyDescent="0.25">
      <c r="A211" s="111"/>
      <c r="B211" s="74" t="s">
        <v>25</v>
      </c>
      <c r="C211" s="74">
        <v>176</v>
      </c>
      <c r="D211" s="20" t="s">
        <v>26</v>
      </c>
      <c r="E211" s="20" t="s">
        <v>27</v>
      </c>
      <c r="F211" s="74" t="s">
        <v>99</v>
      </c>
      <c r="G211" s="45">
        <v>520</v>
      </c>
      <c r="H211" s="21">
        <v>0</v>
      </c>
      <c r="I211" s="21">
        <v>822387.9</v>
      </c>
      <c r="J211" s="111"/>
      <c r="K211" s="111"/>
      <c r="L211" s="13"/>
      <c r="M211" s="8"/>
      <c r="W211" s="44"/>
      <c r="X211" s="44"/>
      <c r="Y211" s="41"/>
      <c r="Z211" s="41"/>
      <c r="AM211" s="11"/>
    </row>
    <row r="212" spans="1:39" ht="27.75" customHeight="1" x14ac:dyDescent="0.25">
      <c r="A212" s="111"/>
      <c r="B212" s="74" t="s">
        <v>29</v>
      </c>
      <c r="C212" s="74" t="s">
        <v>19</v>
      </c>
      <c r="D212" s="74" t="s">
        <v>19</v>
      </c>
      <c r="E212" s="74" t="s">
        <v>19</v>
      </c>
      <c r="F212" s="74" t="s">
        <v>19</v>
      </c>
      <c r="G212" s="74" t="s">
        <v>19</v>
      </c>
      <c r="H212" s="33">
        <v>0</v>
      </c>
      <c r="I212" s="33">
        <v>0</v>
      </c>
      <c r="J212" s="111"/>
      <c r="K212" s="111"/>
      <c r="L212" s="13"/>
      <c r="W212" s="44"/>
      <c r="X212" s="44"/>
      <c r="Y212" s="41"/>
      <c r="Z212" s="41"/>
      <c r="AM212" s="11"/>
    </row>
    <row r="213" spans="1:39" ht="53.25" customHeight="1" x14ac:dyDescent="0.25">
      <c r="A213" s="111"/>
      <c r="B213" s="74" t="s">
        <v>30</v>
      </c>
      <c r="C213" s="74" t="s">
        <v>19</v>
      </c>
      <c r="D213" s="74" t="s">
        <v>19</v>
      </c>
      <c r="E213" s="74" t="s">
        <v>19</v>
      </c>
      <c r="F213" s="74" t="s">
        <v>19</v>
      </c>
      <c r="G213" s="74" t="s">
        <v>19</v>
      </c>
      <c r="H213" s="21">
        <v>0</v>
      </c>
      <c r="I213" s="21">
        <v>222836.6</v>
      </c>
      <c r="J213" s="111"/>
      <c r="K213" s="111"/>
      <c r="L213" s="13"/>
      <c r="W213" s="44"/>
      <c r="X213" s="44"/>
      <c r="Y213" s="41"/>
      <c r="Z213" s="41"/>
      <c r="AM213" s="11"/>
    </row>
    <row r="214" spans="1:39" ht="24" x14ac:dyDescent="0.25">
      <c r="A214" s="111"/>
      <c r="B214" s="74" t="s">
        <v>31</v>
      </c>
      <c r="C214" s="74" t="s">
        <v>19</v>
      </c>
      <c r="D214" s="74" t="s">
        <v>19</v>
      </c>
      <c r="E214" s="74" t="s">
        <v>19</v>
      </c>
      <c r="F214" s="74" t="s">
        <v>19</v>
      </c>
      <c r="G214" s="74" t="s">
        <v>19</v>
      </c>
      <c r="H214" s="33">
        <v>0</v>
      </c>
      <c r="I214" s="33">
        <v>0</v>
      </c>
      <c r="J214" s="111"/>
      <c r="K214" s="111"/>
      <c r="L214" s="13"/>
      <c r="AM214" s="11"/>
    </row>
    <row r="215" spans="1:39" ht="48.75" customHeight="1" x14ac:dyDescent="0.25">
      <c r="A215" s="112"/>
      <c r="B215" s="26" t="s">
        <v>32</v>
      </c>
      <c r="C215" s="74" t="s">
        <v>19</v>
      </c>
      <c r="D215" s="74" t="s">
        <v>19</v>
      </c>
      <c r="E215" s="74" t="s">
        <v>19</v>
      </c>
      <c r="F215" s="74" t="s">
        <v>19</v>
      </c>
      <c r="G215" s="74" t="s">
        <v>19</v>
      </c>
      <c r="H215" s="21">
        <v>0</v>
      </c>
      <c r="I215" s="21">
        <v>0</v>
      </c>
      <c r="J215" s="112"/>
      <c r="K215" s="112"/>
      <c r="L215" s="13"/>
      <c r="AM215" s="11"/>
    </row>
    <row r="216" spans="1:39" ht="31.5" customHeight="1" x14ac:dyDescent="0.25">
      <c r="A216" s="101" t="s">
        <v>107</v>
      </c>
      <c r="B216" s="74" t="s">
        <v>113</v>
      </c>
      <c r="C216" s="74" t="s">
        <v>19</v>
      </c>
      <c r="D216" s="74" t="s">
        <v>19</v>
      </c>
      <c r="E216" s="74" t="s">
        <v>19</v>
      </c>
      <c r="F216" s="74" t="s">
        <v>19</v>
      </c>
      <c r="G216" s="74" t="s">
        <v>19</v>
      </c>
      <c r="H216" s="33">
        <v>0</v>
      </c>
      <c r="I216" s="33">
        <v>10</v>
      </c>
      <c r="J216" s="110" t="s">
        <v>96</v>
      </c>
      <c r="K216" s="101" t="s">
        <v>118</v>
      </c>
      <c r="L216" s="13"/>
      <c r="W216" s="43"/>
      <c r="X216" s="44"/>
      <c r="Y216" s="41"/>
      <c r="Z216" s="41"/>
      <c r="AM216" s="11"/>
    </row>
    <row r="217" spans="1:39" ht="24" x14ac:dyDescent="0.25">
      <c r="A217" s="101"/>
      <c r="B217" s="74" t="s">
        <v>22</v>
      </c>
      <c r="C217" s="74" t="s">
        <v>19</v>
      </c>
      <c r="D217" s="74" t="s">
        <v>19</v>
      </c>
      <c r="E217" s="74" t="s">
        <v>19</v>
      </c>
      <c r="F217" s="74" t="s">
        <v>19</v>
      </c>
      <c r="G217" s="74" t="s">
        <v>19</v>
      </c>
      <c r="H217" s="33" t="s">
        <v>23</v>
      </c>
      <c r="I217" s="81">
        <f>I218/I216</f>
        <v>22000</v>
      </c>
      <c r="J217" s="111"/>
      <c r="K217" s="101"/>
      <c r="L217" s="13"/>
      <c r="W217" s="44"/>
      <c r="X217" s="44"/>
      <c r="Y217" s="41"/>
      <c r="Z217" s="41"/>
      <c r="AM217" s="11"/>
    </row>
    <row r="218" spans="1:39" ht="36" x14ac:dyDescent="0.25">
      <c r="A218" s="101"/>
      <c r="B218" s="74" t="s">
        <v>24</v>
      </c>
      <c r="C218" s="74" t="s">
        <v>19</v>
      </c>
      <c r="D218" s="74" t="s">
        <v>19</v>
      </c>
      <c r="E218" s="74" t="s">
        <v>19</v>
      </c>
      <c r="F218" s="74" t="s">
        <v>19</v>
      </c>
      <c r="G218" s="74" t="s">
        <v>19</v>
      </c>
      <c r="H218" s="21">
        <f>H219+H221</f>
        <v>83770.2</v>
      </c>
      <c r="I218" s="21">
        <f>I219+I220+I221+I222+I223</f>
        <v>220000</v>
      </c>
      <c r="J218" s="111"/>
      <c r="K218" s="101"/>
      <c r="L218" s="13"/>
      <c r="W218" s="44"/>
      <c r="X218" s="44"/>
      <c r="Y218" s="41"/>
      <c r="Z218" s="41"/>
      <c r="AM218" s="11"/>
    </row>
    <row r="219" spans="1:39" ht="24" x14ac:dyDescent="0.25">
      <c r="A219" s="101"/>
      <c r="B219" s="74" t="s">
        <v>25</v>
      </c>
      <c r="C219" s="74">
        <v>176</v>
      </c>
      <c r="D219" s="20" t="s">
        <v>26</v>
      </c>
      <c r="E219" s="20" t="s">
        <v>27</v>
      </c>
      <c r="F219" s="74" t="s">
        <v>99</v>
      </c>
      <c r="G219" s="45">
        <v>520</v>
      </c>
      <c r="H219" s="21">
        <v>63800</v>
      </c>
      <c r="I219" s="21">
        <v>110000</v>
      </c>
      <c r="J219" s="111"/>
      <c r="K219" s="101"/>
      <c r="L219" s="13"/>
      <c r="M219" s="8"/>
      <c r="W219" s="44"/>
      <c r="X219" s="44"/>
      <c r="Y219" s="41"/>
      <c r="Z219" s="41"/>
      <c r="AM219" s="11"/>
    </row>
    <row r="220" spans="1:39" ht="24" x14ac:dyDescent="0.25">
      <c r="A220" s="101"/>
      <c r="B220" s="74" t="s">
        <v>29</v>
      </c>
      <c r="C220" s="74" t="s">
        <v>19</v>
      </c>
      <c r="D220" s="74" t="s">
        <v>19</v>
      </c>
      <c r="E220" s="74" t="s">
        <v>19</v>
      </c>
      <c r="F220" s="74" t="s">
        <v>19</v>
      </c>
      <c r="G220" s="74" t="s">
        <v>19</v>
      </c>
      <c r="H220" s="33">
        <v>0</v>
      </c>
      <c r="I220" s="33">
        <v>0</v>
      </c>
      <c r="J220" s="111"/>
      <c r="K220" s="101"/>
      <c r="L220" s="13"/>
      <c r="W220" s="44"/>
      <c r="X220" s="44"/>
      <c r="Y220" s="41"/>
      <c r="Z220" s="41"/>
      <c r="AM220" s="11"/>
    </row>
    <row r="221" spans="1:39" ht="24" x14ac:dyDescent="0.25">
      <c r="A221" s="101"/>
      <c r="B221" s="74" t="s">
        <v>30</v>
      </c>
      <c r="C221" s="74" t="s">
        <v>19</v>
      </c>
      <c r="D221" s="74" t="s">
        <v>19</v>
      </c>
      <c r="E221" s="74" t="s">
        <v>19</v>
      </c>
      <c r="F221" s="74" t="s">
        <v>19</v>
      </c>
      <c r="G221" s="74" t="s">
        <v>19</v>
      </c>
      <c r="H221" s="21">
        <v>19970.2</v>
      </c>
      <c r="I221" s="21">
        <v>110000</v>
      </c>
      <c r="J221" s="111"/>
      <c r="K221" s="101"/>
      <c r="L221" s="13"/>
      <c r="W221" s="44"/>
      <c r="X221" s="44"/>
      <c r="Y221" s="41"/>
      <c r="Z221" s="41"/>
      <c r="AM221" s="11"/>
    </row>
    <row r="222" spans="1:39" ht="24" x14ac:dyDescent="0.25">
      <c r="A222" s="101"/>
      <c r="B222" s="74" t="s">
        <v>31</v>
      </c>
      <c r="C222" s="74" t="s">
        <v>19</v>
      </c>
      <c r="D222" s="74" t="s">
        <v>19</v>
      </c>
      <c r="E222" s="74" t="s">
        <v>19</v>
      </c>
      <c r="F222" s="74" t="s">
        <v>19</v>
      </c>
      <c r="G222" s="74" t="s">
        <v>19</v>
      </c>
      <c r="H222" s="33">
        <v>0</v>
      </c>
      <c r="I222" s="33">
        <v>0</v>
      </c>
      <c r="J222" s="111"/>
      <c r="K222" s="101"/>
      <c r="L222" s="13"/>
      <c r="AM222" s="11"/>
    </row>
    <row r="223" spans="1:39" ht="24" x14ac:dyDescent="0.25">
      <c r="A223" s="101"/>
      <c r="B223" s="26" t="s">
        <v>32</v>
      </c>
      <c r="C223" s="74" t="s">
        <v>19</v>
      </c>
      <c r="D223" s="74" t="s">
        <v>19</v>
      </c>
      <c r="E223" s="74" t="s">
        <v>19</v>
      </c>
      <c r="F223" s="74" t="s">
        <v>19</v>
      </c>
      <c r="G223" s="74" t="s">
        <v>19</v>
      </c>
      <c r="H223" s="21">
        <v>0</v>
      </c>
      <c r="I223" s="21">
        <v>0</v>
      </c>
      <c r="J223" s="112"/>
      <c r="K223" s="101"/>
      <c r="L223" s="13"/>
      <c r="AM223" s="11"/>
    </row>
    <row r="224" spans="1:39" ht="31.5" customHeight="1" x14ac:dyDescent="0.25">
      <c r="A224" s="101" t="s">
        <v>108</v>
      </c>
      <c r="B224" s="74" t="s">
        <v>101</v>
      </c>
      <c r="C224" s="74" t="s">
        <v>19</v>
      </c>
      <c r="D224" s="74" t="s">
        <v>19</v>
      </c>
      <c r="E224" s="74" t="s">
        <v>19</v>
      </c>
      <c r="F224" s="74" t="s">
        <v>19</v>
      </c>
      <c r="G224" s="74" t="s">
        <v>19</v>
      </c>
      <c r="H224" s="33">
        <v>0</v>
      </c>
      <c r="I224" s="33">
        <v>7</v>
      </c>
      <c r="J224" s="110" t="s">
        <v>96</v>
      </c>
      <c r="K224" s="101" t="s">
        <v>110</v>
      </c>
      <c r="L224" s="13"/>
      <c r="W224" s="43"/>
      <c r="X224" s="44"/>
      <c r="Y224" s="41"/>
      <c r="Z224" s="41"/>
      <c r="AM224" s="11"/>
    </row>
    <row r="225" spans="1:39" ht="24" x14ac:dyDescent="0.25">
      <c r="A225" s="101"/>
      <c r="B225" s="74" t="s">
        <v>22</v>
      </c>
      <c r="C225" s="74" t="s">
        <v>19</v>
      </c>
      <c r="D225" s="74" t="s">
        <v>19</v>
      </c>
      <c r="E225" s="74" t="s">
        <v>19</v>
      </c>
      <c r="F225" s="74" t="s">
        <v>19</v>
      </c>
      <c r="G225" s="74" t="s">
        <v>19</v>
      </c>
      <c r="H225" s="33" t="s">
        <v>23</v>
      </c>
      <c r="I225" s="33" t="s">
        <v>23</v>
      </c>
      <c r="J225" s="111"/>
      <c r="K225" s="101"/>
      <c r="L225" s="13"/>
      <c r="W225" s="44"/>
      <c r="X225" s="44"/>
      <c r="Y225" s="41"/>
      <c r="Z225" s="41"/>
      <c r="AM225" s="11"/>
    </row>
    <row r="226" spans="1:39" ht="36" x14ac:dyDescent="0.25">
      <c r="A226" s="101"/>
      <c r="B226" s="74" t="s">
        <v>24</v>
      </c>
      <c r="C226" s="74" t="s">
        <v>19</v>
      </c>
      <c r="D226" s="74" t="s">
        <v>19</v>
      </c>
      <c r="E226" s="74" t="s">
        <v>19</v>
      </c>
      <c r="F226" s="74" t="s">
        <v>19</v>
      </c>
      <c r="G226" s="74" t="s">
        <v>19</v>
      </c>
      <c r="H226" s="21">
        <f>H227+H228+H229+H230+H231</f>
        <v>1005967.2</v>
      </c>
      <c r="I226" s="21">
        <f>I227+I228+I229+I230+I231</f>
        <v>1045523.2000000001</v>
      </c>
      <c r="J226" s="111"/>
      <c r="K226" s="101"/>
      <c r="L226" s="13"/>
      <c r="W226" s="44"/>
      <c r="X226" s="44"/>
      <c r="Y226" s="41"/>
      <c r="Z226" s="41"/>
      <c r="AM226" s="11"/>
    </row>
    <row r="227" spans="1:39" ht="24" x14ac:dyDescent="0.25">
      <c r="A227" s="101"/>
      <c r="B227" s="74" t="s">
        <v>25</v>
      </c>
      <c r="C227" s="74">
        <v>176</v>
      </c>
      <c r="D227" s="20" t="s">
        <v>26</v>
      </c>
      <c r="E227" s="20" t="s">
        <v>27</v>
      </c>
      <c r="F227" s="74" t="s">
        <v>99</v>
      </c>
      <c r="G227" s="45">
        <v>520</v>
      </c>
      <c r="H227" s="21">
        <v>782249</v>
      </c>
      <c r="I227" s="21">
        <v>803523.8</v>
      </c>
      <c r="J227" s="111"/>
      <c r="K227" s="101"/>
      <c r="L227" s="13"/>
      <c r="M227" s="8"/>
      <c r="W227" s="44"/>
      <c r="X227" s="44"/>
      <c r="Y227" s="41"/>
      <c r="Z227" s="41"/>
      <c r="AM227" s="11"/>
    </row>
    <row r="228" spans="1:39" ht="24" x14ac:dyDescent="0.25">
      <c r="A228" s="101"/>
      <c r="B228" s="74" t="s">
        <v>29</v>
      </c>
      <c r="C228" s="74" t="s">
        <v>19</v>
      </c>
      <c r="D228" s="74" t="s">
        <v>19</v>
      </c>
      <c r="E228" s="74" t="s">
        <v>19</v>
      </c>
      <c r="F228" s="74" t="s">
        <v>19</v>
      </c>
      <c r="G228" s="74" t="s">
        <v>19</v>
      </c>
      <c r="H228" s="33">
        <v>0</v>
      </c>
      <c r="I228" s="33">
        <v>0</v>
      </c>
      <c r="J228" s="111"/>
      <c r="K228" s="101"/>
      <c r="L228" s="13"/>
      <c r="W228" s="44"/>
      <c r="X228" s="44"/>
      <c r="Y228" s="41"/>
      <c r="Z228" s="41"/>
      <c r="AM228" s="11"/>
    </row>
    <row r="229" spans="1:39" ht="24" x14ac:dyDescent="0.25">
      <c r="A229" s="101"/>
      <c r="B229" s="74" t="s">
        <v>30</v>
      </c>
      <c r="C229" s="74" t="s">
        <v>19</v>
      </c>
      <c r="D229" s="74" t="s">
        <v>19</v>
      </c>
      <c r="E229" s="74" t="s">
        <v>19</v>
      </c>
      <c r="F229" s="74" t="s">
        <v>19</v>
      </c>
      <c r="G229" s="74" t="s">
        <v>19</v>
      </c>
      <c r="H229" s="21">
        <v>223718.2</v>
      </c>
      <c r="I229" s="21">
        <v>239251.4</v>
      </c>
      <c r="J229" s="111"/>
      <c r="K229" s="101"/>
      <c r="L229" s="13"/>
      <c r="W229" s="44"/>
      <c r="X229" s="44"/>
      <c r="Y229" s="41"/>
      <c r="Z229" s="41"/>
      <c r="AM229" s="11"/>
    </row>
    <row r="230" spans="1:39" ht="24" x14ac:dyDescent="0.25">
      <c r="A230" s="101"/>
      <c r="B230" s="74" t="s">
        <v>31</v>
      </c>
      <c r="C230" s="74" t="s">
        <v>19</v>
      </c>
      <c r="D230" s="74" t="s">
        <v>19</v>
      </c>
      <c r="E230" s="74" t="s">
        <v>19</v>
      </c>
      <c r="F230" s="74" t="s">
        <v>19</v>
      </c>
      <c r="G230" s="74" t="s">
        <v>19</v>
      </c>
      <c r="H230" s="33">
        <v>0</v>
      </c>
      <c r="I230" s="33">
        <v>0</v>
      </c>
      <c r="J230" s="111"/>
      <c r="K230" s="101"/>
      <c r="L230" s="13"/>
      <c r="AM230" s="11"/>
    </row>
    <row r="231" spans="1:39" ht="24" x14ac:dyDescent="0.25">
      <c r="A231" s="101"/>
      <c r="B231" s="26" t="s">
        <v>32</v>
      </c>
      <c r="C231" s="74" t="s">
        <v>19</v>
      </c>
      <c r="D231" s="74" t="s">
        <v>19</v>
      </c>
      <c r="E231" s="74" t="s">
        <v>19</v>
      </c>
      <c r="F231" s="74" t="s">
        <v>19</v>
      </c>
      <c r="G231" s="74" t="s">
        <v>19</v>
      </c>
      <c r="H231" s="21">
        <v>0</v>
      </c>
      <c r="I231" s="21">
        <v>2748</v>
      </c>
      <c r="J231" s="112"/>
      <c r="K231" s="101"/>
      <c r="L231" s="13"/>
      <c r="AM231" s="11"/>
    </row>
    <row r="232" spans="1:39" ht="24" x14ac:dyDescent="0.25">
      <c r="A232" s="91" t="s">
        <v>102</v>
      </c>
      <c r="B232" s="74" t="s">
        <v>94</v>
      </c>
      <c r="C232" s="74" t="s">
        <v>19</v>
      </c>
      <c r="D232" s="74" t="s">
        <v>19</v>
      </c>
      <c r="E232" s="74" t="s">
        <v>19</v>
      </c>
      <c r="F232" s="74" t="s">
        <v>19</v>
      </c>
      <c r="G232" s="74" t="s">
        <v>19</v>
      </c>
      <c r="H232" s="21">
        <f>H233+H235+H237</f>
        <v>1089737.3999999999</v>
      </c>
      <c r="I232" s="21">
        <f>I233+I235+I237</f>
        <v>2310747.6</v>
      </c>
      <c r="J232" s="94"/>
      <c r="K232" s="95"/>
      <c r="L232" s="13"/>
      <c r="W232" s="39"/>
      <c r="X232" s="24"/>
      <c r="AB232" s="49"/>
      <c r="AC232" s="49"/>
      <c r="AD232" s="49"/>
      <c r="AM232" s="11"/>
    </row>
    <row r="233" spans="1:39" ht="24" customHeight="1" x14ac:dyDescent="0.25">
      <c r="A233" s="92"/>
      <c r="B233" s="75" t="s">
        <v>25</v>
      </c>
      <c r="C233" s="74" t="s">
        <v>19</v>
      </c>
      <c r="D233" s="74" t="s">
        <v>19</v>
      </c>
      <c r="E233" s="74" t="s">
        <v>19</v>
      </c>
      <c r="F233" s="74" t="s">
        <v>19</v>
      </c>
      <c r="G233" s="74" t="s">
        <v>19</v>
      </c>
      <c r="H233" s="21">
        <f>H203</f>
        <v>846049</v>
      </c>
      <c r="I233" s="21">
        <f>I203</f>
        <v>1735911.6</v>
      </c>
      <c r="J233" s="96"/>
      <c r="K233" s="97"/>
      <c r="L233" s="13"/>
      <c r="AB233" s="49"/>
      <c r="AC233" s="49"/>
      <c r="AD233" s="49"/>
      <c r="AM233" s="11"/>
    </row>
    <row r="234" spans="1:39" ht="24" x14ac:dyDescent="0.25">
      <c r="A234" s="92"/>
      <c r="B234" s="74" t="s">
        <v>29</v>
      </c>
      <c r="C234" s="74" t="s">
        <v>19</v>
      </c>
      <c r="D234" s="74" t="s">
        <v>19</v>
      </c>
      <c r="E234" s="74" t="s">
        <v>19</v>
      </c>
      <c r="F234" s="74" t="s">
        <v>19</v>
      </c>
      <c r="G234" s="74" t="s">
        <v>19</v>
      </c>
      <c r="H234" s="33">
        <v>0</v>
      </c>
      <c r="I234" s="33">
        <v>0</v>
      </c>
      <c r="J234" s="96"/>
      <c r="K234" s="97"/>
      <c r="L234" s="13"/>
      <c r="Q234" s="8"/>
      <c r="W234" s="50"/>
      <c r="X234" s="50"/>
      <c r="AM234" s="11"/>
    </row>
    <row r="235" spans="1:39" ht="24" x14ac:dyDescent="0.25">
      <c r="A235" s="92"/>
      <c r="B235" s="74" t="s">
        <v>30</v>
      </c>
      <c r="C235" s="74" t="s">
        <v>19</v>
      </c>
      <c r="D235" s="74" t="s">
        <v>19</v>
      </c>
      <c r="E235" s="74" t="s">
        <v>19</v>
      </c>
      <c r="F235" s="74" t="s">
        <v>19</v>
      </c>
      <c r="G235" s="74" t="s">
        <v>19</v>
      </c>
      <c r="H235" s="21">
        <f>H205</f>
        <v>243688.40000000002</v>
      </c>
      <c r="I235" s="21">
        <f>I205</f>
        <v>572088</v>
      </c>
      <c r="J235" s="96"/>
      <c r="K235" s="97"/>
      <c r="L235" s="13"/>
      <c r="W235" s="50"/>
      <c r="X235" s="50"/>
      <c r="Y235" s="51"/>
      <c r="AM235" s="11"/>
    </row>
    <row r="236" spans="1:39" ht="24" x14ac:dyDescent="0.25">
      <c r="A236" s="92"/>
      <c r="B236" s="74" t="s">
        <v>31</v>
      </c>
      <c r="C236" s="74" t="s">
        <v>19</v>
      </c>
      <c r="D236" s="74" t="s">
        <v>19</v>
      </c>
      <c r="E236" s="74" t="s">
        <v>19</v>
      </c>
      <c r="F236" s="74" t="s">
        <v>19</v>
      </c>
      <c r="G236" s="74" t="s">
        <v>19</v>
      </c>
      <c r="H236" s="33">
        <v>0</v>
      </c>
      <c r="I236" s="33">
        <v>0</v>
      </c>
      <c r="J236" s="96"/>
      <c r="K236" s="97"/>
      <c r="L236" s="13"/>
      <c r="W236" s="50"/>
      <c r="X236" s="50"/>
      <c r="Y236" s="51"/>
      <c r="AM236" s="11"/>
    </row>
    <row r="237" spans="1:39" ht="24.75" thickBot="1" x14ac:dyDescent="0.3">
      <c r="A237" s="93"/>
      <c r="B237" s="52" t="s">
        <v>32</v>
      </c>
      <c r="C237" s="52" t="s">
        <v>19</v>
      </c>
      <c r="D237" s="52" t="s">
        <v>19</v>
      </c>
      <c r="E237" s="75" t="s">
        <v>19</v>
      </c>
      <c r="F237" s="75" t="s">
        <v>19</v>
      </c>
      <c r="G237" s="75" t="s">
        <v>19</v>
      </c>
      <c r="H237" s="70">
        <f>H207</f>
        <v>0</v>
      </c>
      <c r="I237" s="70">
        <f>I207</f>
        <v>2748</v>
      </c>
      <c r="J237" s="98"/>
      <c r="K237" s="99"/>
      <c r="L237" s="13"/>
      <c r="W237" s="50"/>
      <c r="AM237" s="11"/>
    </row>
    <row r="238" spans="1:39" ht="52.5" customHeight="1" thickTop="1" x14ac:dyDescent="0.25">
      <c r="A238" s="100" t="s">
        <v>103</v>
      </c>
      <c r="B238" s="76" t="s">
        <v>94</v>
      </c>
      <c r="C238" s="76" t="s">
        <v>19</v>
      </c>
      <c r="D238" s="76" t="s">
        <v>19</v>
      </c>
      <c r="E238" s="73" t="s">
        <v>19</v>
      </c>
      <c r="F238" s="73" t="s">
        <v>19</v>
      </c>
      <c r="G238" s="73" t="s">
        <v>19</v>
      </c>
      <c r="H238" s="77">
        <f>H239+H241</f>
        <v>2688656.9</v>
      </c>
      <c r="I238" s="86">
        <f>I239+I241</f>
        <v>8619302.4499999993</v>
      </c>
      <c r="J238" s="102"/>
      <c r="K238" s="103"/>
      <c r="L238" s="13"/>
      <c r="O238" s="8"/>
      <c r="U238" s="47"/>
      <c r="W238" s="50"/>
      <c r="X238" s="50"/>
      <c r="AM238" s="11"/>
    </row>
    <row r="239" spans="1:39" ht="24" x14ac:dyDescent="0.25">
      <c r="A239" s="101"/>
      <c r="B239" s="74" t="s">
        <v>25</v>
      </c>
      <c r="C239" s="74" t="s">
        <v>19</v>
      </c>
      <c r="D239" s="74" t="s">
        <v>19</v>
      </c>
      <c r="E239" s="74" t="s">
        <v>19</v>
      </c>
      <c r="F239" s="74" t="s">
        <v>19</v>
      </c>
      <c r="G239" s="74" t="s">
        <v>19</v>
      </c>
      <c r="H239" s="21">
        <f>H233+H193+H177</f>
        <v>2438135.4</v>
      </c>
      <c r="I239" s="81">
        <f>I233+I193+I177</f>
        <v>7949831.25</v>
      </c>
      <c r="J239" s="101"/>
      <c r="K239" s="101"/>
      <c r="L239" s="13"/>
      <c r="U239" s="47"/>
      <c r="W239" s="34"/>
      <c r="X239" s="34"/>
      <c r="Y239" s="34"/>
      <c r="AM239" s="11"/>
    </row>
    <row r="240" spans="1:39" ht="27.75" customHeight="1" x14ac:dyDescent="0.25">
      <c r="A240" s="101"/>
      <c r="B240" s="74" t="s">
        <v>29</v>
      </c>
      <c r="C240" s="74" t="s">
        <v>19</v>
      </c>
      <c r="D240" s="74" t="s">
        <v>19</v>
      </c>
      <c r="E240" s="74" t="s">
        <v>19</v>
      </c>
      <c r="F240" s="74" t="s">
        <v>19</v>
      </c>
      <c r="G240" s="74" t="s">
        <v>19</v>
      </c>
      <c r="H240" s="33">
        <v>0</v>
      </c>
      <c r="I240" s="33">
        <v>0</v>
      </c>
      <c r="J240" s="101"/>
      <c r="K240" s="101"/>
      <c r="L240" s="13"/>
      <c r="M240" s="39"/>
      <c r="U240" s="47"/>
      <c r="W240" s="50"/>
      <c r="X240" s="53"/>
      <c r="AM240" s="11"/>
    </row>
    <row r="241" spans="1:39" ht="24" x14ac:dyDescent="0.25">
      <c r="A241" s="101"/>
      <c r="B241" s="74" t="s">
        <v>30</v>
      </c>
      <c r="C241" s="74" t="s">
        <v>19</v>
      </c>
      <c r="D241" s="74"/>
      <c r="E241" s="74" t="s">
        <v>19</v>
      </c>
      <c r="F241" s="74" t="s">
        <v>19</v>
      </c>
      <c r="G241" s="74" t="s">
        <v>19</v>
      </c>
      <c r="H241" s="21">
        <f>H235+H195+H179</f>
        <v>250521.50000000003</v>
      </c>
      <c r="I241" s="21">
        <f>I235+I195+I179</f>
        <v>669471.19999999995</v>
      </c>
      <c r="J241" s="101"/>
      <c r="K241" s="101"/>
      <c r="L241" s="13"/>
      <c r="M241" s="11"/>
      <c r="N241" s="11"/>
      <c r="O241" s="11"/>
      <c r="P241" s="9"/>
      <c r="Q241" s="11"/>
      <c r="AM241" s="11"/>
    </row>
    <row r="242" spans="1:39" ht="24" x14ac:dyDescent="0.25">
      <c r="A242" s="101"/>
      <c r="B242" s="74" t="s">
        <v>31</v>
      </c>
      <c r="C242" s="74" t="s">
        <v>19</v>
      </c>
      <c r="D242" s="74" t="s">
        <v>19</v>
      </c>
      <c r="E242" s="74" t="s">
        <v>19</v>
      </c>
      <c r="F242" s="74" t="s">
        <v>19</v>
      </c>
      <c r="G242" s="74" t="s">
        <v>19</v>
      </c>
      <c r="H242" s="33">
        <v>0</v>
      </c>
      <c r="I242" s="33">
        <v>0</v>
      </c>
      <c r="J242" s="101"/>
      <c r="K242" s="101"/>
      <c r="L242" s="13"/>
      <c r="M242" s="11"/>
      <c r="N242" s="11"/>
      <c r="O242" s="11"/>
      <c r="P242" s="9"/>
      <c r="Q242" s="11"/>
      <c r="AM242" s="11"/>
    </row>
    <row r="243" spans="1:39" s="57" customFormat="1" ht="24" x14ac:dyDescent="0.25">
      <c r="A243" s="101"/>
      <c r="B243" s="45" t="s">
        <v>32</v>
      </c>
      <c r="C243" s="45" t="s">
        <v>19</v>
      </c>
      <c r="D243" s="45" t="s">
        <v>19</v>
      </c>
      <c r="E243" s="45" t="s">
        <v>19</v>
      </c>
      <c r="F243" s="45" t="s">
        <v>19</v>
      </c>
      <c r="G243" s="45" t="s">
        <v>19</v>
      </c>
      <c r="H243" s="21">
        <f>H181+H197+H237</f>
        <v>0</v>
      </c>
      <c r="I243" s="21">
        <f>I181+I197+I237</f>
        <v>281250.8</v>
      </c>
      <c r="J243" s="101"/>
      <c r="K243" s="101"/>
      <c r="L243" s="54"/>
      <c r="M243" s="55"/>
      <c r="N243" s="56"/>
      <c r="O243" s="56"/>
      <c r="P243" s="56"/>
      <c r="Q243" s="55"/>
      <c r="V243" s="58"/>
      <c r="W243" s="58"/>
      <c r="X243" s="58"/>
      <c r="Y243" s="59"/>
      <c r="Z243" s="59"/>
      <c r="AA243" s="59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</row>
    <row r="244" spans="1:39" ht="34.5" customHeight="1" x14ac:dyDescent="0.25">
      <c r="A244" s="104" t="s">
        <v>114</v>
      </c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M244" s="39"/>
      <c r="N244" s="11"/>
      <c r="O244" s="11"/>
      <c r="P244" s="9"/>
      <c r="Q244" s="11"/>
      <c r="AM244" s="11"/>
    </row>
    <row r="245" spans="1:39" ht="33" customHeight="1" x14ac:dyDescent="0.25">
      <c r="A245" s="105"/>
      <c r="B245" s="105"/>
      <c r="C245" s="105"/>
      <c r="D245" s="105"/>
      <c r="E245" s="105"/>
      <c r="F245" s="105"/>
      <c r="G245" s="105"/>
      <c r="H245" s="105"/>
      <c r="I245" s="105"/>
      <c r="J245" s="105"/>
      <c r="K245" s="105"/>
      <c r="M245" s="11"/>
      <c r="N245" s="11"/>
      <c r="O245" s="11"/>
      <c r="P245" s="9"/>
      <c r="Q245" s="11"/>
      <c r="AM245" s="11"/>
    </row>
    <row r="246" spans="1:39" x14ac:dyDescent="0.25">
      <c r="A246" s="105"/>
      <c r="B246" s="105"/>
      <c r="C246" s="105"/>
      <c r="D246" s="105"/>
      <c r="E246" s="105"/>
      <c r="F246" s="105"/>
      <c r="G246" s="105"/>
      <c r="H246" s="105"/>
      <c r="I246" s="105"/>
      <c r="J246" s="105"/>
      <c r="K246" s="105"/>
      <c r="AM246" s="11"/>
    </row>
    <row r="247" spans="1:39" ht="54" customHeight="1" x14ac:dyDescent="0.25">
      <c r="A247" s="105"/>
      <c r="B247" s="105"/>
      <c r="C247" s="105"/>
      <c r="D247" s="105"/>
      <c r="E247" s="105"/>
      <c r="F247" s="105"/>
      <c r="G247" s="105"/>
      <c r="H247" s="105"/>
      <c r="I247" s="105"/>
      <c r="J247" s="105"/>
      <c r="K247" s="105"/>
      <c r="AM247" s="11"/>
    </row>
    <row r="248" spans="1:39" ht="189" customHeight="1" x14ac:dyDescent="0.25">
      <c r="A248" s="105"/>
      <c r="B248" s="105"/>
      <c r="C248" s="105"/>
      <c r="D248" s="105"/>
      <c r="E248" s="105"/>
      <c r="F248" s="105"/>
      <c r="G248" s="105"/>
      <c r="H248" s="105"/>
      <c r="I248" s="105"/>
      <c r="J248" s="105"/>
      <c r="K248" s="105"/>
      <c r="W248" s="60"/>
      <c r="AM248" s="11"/>
    </row>
    <row r="249" spans="1:39" ht="59.25" customHeight="1" x14ac:dyDescent="0.25">
      <c r="A249" s="90" t="s">
        <v>115</v>
      </c>
      <c r="B249" s="90"/>
      <c r="C249" s="90"/>
      <c r="D249" s="90"/>
      <c r="E249" s="90"/>
      <c r="F249" s="90"/>
      <c r="G249" s="90"/>
      <c r="H249" s="90"/>
      <c r="I249" s="90"/>
      <c r="J249" s="90"/>
      <c r="K249" s="90"/>
      <c r="AM249" s="11"/>
    </row>
    <row r="250" spans="1:39" x14ac:dyDescent="0.25">
      <c r="H250" s="61"/>
      <c r="I250" s="61"/>
      <c r="K250" s="11"/>
      <c r="L250" s="11"/>
      <c r="M250" s="11"/>
      <c r="N250" s="11"/>
      <c r="O250" s="11"/>
      <c r="P250" s="9"/>
      <c r="Q250" s="11"/>
      <c r="R250" s="11"/>
      <c r="S250" s="11"/>
      <c r="T250" s="11"/>
      <c r="U250" s="11"/>
      <c r="AM250" s="11"/>
    </row>
    <row r="251" spans="1:39" x14ac:dyDescent="0.25">
      <c r="H251" s="61"/>
      <c r="I251" s="61"/>
      <c r="K251" s="11"/>
      <c r="L251" s="11"/>
      <c r="M251" s="11"/>
      <c r="N251" s="11"/>
      <c r="O251" s="11"/>
      <c r="P251" s="9"/>
      <c r="Q251" s="11"/>
      <c r="R251" s="11"/>
      <c r="S251" s="11"/>
      <c r="T251" s="11"/>
      <c r="U251" s="11"/>
      <c r="V251" s="62"/>
      <c r="W251" s="62"/>
      <c r="X251" s="62"/>
      <c r="Y251" s="15"/>
      <c r="Z251" s="15"/>
      <c r="AA251" s="15"/>
      <c r="AM251" s="11"/>
    </row>
    <row r="252" spans="1:39" x14ac:dyDescent="0.25">
      <c r="H252" s="63"/>
      <c r="I252" s="63"/>
      <c r="K252" s="11"/>
      <c r="L252" s="11"/>
      <c r="M252" s="11"/>
      <c r="N252" s="11"/>
      <c r="O252" s="11"/>
      <c r="P252" s="9"/>
      <c r="Q252" s="11"/>
      <c r="R252" s="11"/>
      <c r="S252" s="11"/>
      <c r="T252" s="11"/>
      <c r="U252" s="11"/>
      <c r="V252" s="62"/>
      <c r="W252" s="62"/>
      <c r="X252" s="62"/>
      <c r="Y252" s="15"/>
      <c r="Z252" s="15"/>
      <c r="AA252" s="15"/>
      <c r="AM252" s="11"/>
    </row>
    <row r="253" spans="1:39" x14ac:dyDescent="0.25">
      <c r="H253" s="64"/>
      <c r="I253" s="64"/>
      <c r="K253" s="11"/>
      <c r="L253" s="11"/>
      <c r="M253" s="11"/>
      <c r="N253" s="11"/>
      <c r="O253" s="11"/>
      <c r="P253" s="9"/>
      <c r="Q253" s="11"/>
      <c r="R253" s="11"/>
      <c r="S253" s="11"/>
      <c r="T253" s="11"/>
      <c r="U253" s="11"/>
      <c r="V253" s="62"/>
      <c r="W253" s="62"/>
      <c r="X253" s="62"/>
      <c r="Y253" s="15"/>
      <c r="Z253" s="15"/>
      <c r="AA253" s="15"/>
      <c r="AM253" s="11"/>
    </row>
    <row r="254" spans="1:39" x14ac:dyDescent="0.25">
      <c r="H254" s="65"/>
      <c r="I254" s="65"/>
      <c r="K254" s="11"/>
      <c r="L254" s="11"/>
      <c r="M254" s="11"/>
      <c r="N254" s="11"/>
      <c r="O254" s="11"/>
      <c r="P254" s="9"/>
      <c r="Q254" s="11"/>
      <c r="R254" s="11"/>
      <c r="S254" s="11"/>
      <c r="T254" s="11"/>
      <c r="U254" s="11"/>
    </row>
    <row r="255" spans="1:39" x14ac:dyDescent="0.25">
      <c r="I255" s="64"/>
      <c r="K255" s="11"/>
      <c r="L255" s="11"/>
      <c r="M255" s="11"/>
      <c r="N255" s="11"/>
      <c r="O255" s="11"/>
      <c r="P255" s="9"/>
      <c r="Q255" s="11"/>
      <c r="R255" s="11"/>
      <c r="S255" s="11"/>
      <c r="T255" s="11"/>
      <c r="U255" s="11"/>
      <c r="W255" s="62"/>
    </row>
    <row r="256" spans="1:39" x14ac:dyDescent="0.25">
      <c r="H256" s="66"/>
      <c r="I256" s="66"/>
      <c r="W256" s="62"/>
    </row>
    <row r="257" spans="7:9" x14ac:dyDescent="0.25">
      <c r="H257" s="67"/>
      <c r="I257" s="67"/>
    </row>
    <row r="258" spans="7:9" x14ac:dyDescent="0.25">
      <c r="G258" s="11"/>
      <c r="H258" s="25"/>
      <c r="I258" s="25"/>
    </row>
    <row r="259" spans="7:9" x14ac:dyDescent="0.25">
      <c r="G259" s="11"/>
      <c r="H259" s="68"/>
      <c r="I259" s="68"/>
    </row>
    <row r="260" spans="7:9" x14ac:dyDescent="0.25">
      <c r="G260" s="11"/>
      <c r="H260" s="69"/>
      <c r="I260" s="69"/>
    </row>
    <row r="261" spans="7:9" x14ac:dyDescent="0.25">
      <c r="G261" s="11"/>
      <c r="H261" s="24"/>
      <c r="I261" s="24"/>
    </row>
    <row r="262" spans="7:9" x14ac:dyDescent="0.25">
      <c r="G262" s="11"/>
      <c r="H262" s="24"/>
      <c r="I262" s="24"/>
    </row>
  </sheetData>
  <mergeCells count="111">
    <mergeCell ref="A1:K1"/>
    <mergeCell ref="A4:K7"/>
    <mergeCell ref="A9:K9"/>
    <mergeCell ref="A10:A12"/>
    <mergeCell ref="B10:B12"/>
    <mergeCell ref="C10:G10"/>
    <mergeCell ref="H10:I10"/>
    <mergeCell ref="J10:J12"/>
    <mergeCell ref="K10:K12"/>
    <mergeCell ref="A24:A31"/>
    <mergeCell ref="J24:J31"/>
    <mergeCell ref="K24:K31"/>
    <mergeCell ref="A32:A39"/>
    <mergeCell ref="J32:J39"/>
    <mergeCell ref="K32:K39"/>
    <mergeCell ref="I11:I12"/>
    <mergeCell ref="L11:L12"/>
    <mergeCell ref="A14:K14"/>
    <mergeCell ref="A15:K15"/>
    <mergeCell ref="A16:A23"/>
    <mergeCell ref="J16:J23"/>
    <mergeCell ref="K16:K23"/>
    <mergeCell ref="C11:C12"/>
    <mergeCell ref="D11:D12"/>
    <mergeCell ref="E11:E12"/>
    <mergeCell ref="F11:F12"/>
    <mergeCell ref="G11:G12"/>
    <mergeCell ref="H11:H12"/>
    <mergeCell ref="A56:A63"/>
    <mergeCell ref="J56:J63"/>
    <mergeCell ref="K56:K63"/>
    <mergeCell ref="A64:A71"/>
    <mergeCell ref="J64:J71"/>
    <mergeCell ref="K64:K71"/>
    <mergeCell ref="A40:A47"/>
    <mergeCell ref="J40:J47"/>
    <mergeCell ref="K40:K47"/>
    <mergeCell ref="A48:A55"/>
    <mergeCell ref="J48:J55"/>
    <mergeCell ref="K48:K55"/>
    <mergeCell ref="A88:A95"/>
    <mergeCell ref="J88:J95"/>
    <mergeCell ref="K88:K95"/>
    <mergeCell ref="A96:A103"/>
    <mergeCell ref="J96:J103"/>
    <mergeCell ref="K96:K103"/>
    <mergeCell ref="A72:A79"/>
    <mergeCell ref="J72:J79"/>
    <mergeCell ref="K72:K79"/>
    <mergeCell ref="A80:A87"/>
    <mergeCell ref="J80:J87"/>
    <mergeCell ref="K80:K87"/>
    <mergeCell ref="A120:A127"/>
    <mergeCell ref="J120:J127"/>
    <mergeCell ref="K120:K127"/>
    <mergeCell ref="A128:A135"/>
    <mergeCell ref="J128:J135"/>
    <mergeCell ref="K128:K135"/>
    <mergeCell ref="A104:A111"/>
    <mergeCell ref="J104:J111"/>
    <mergeCell ref="K104:K111"/>
    <mergeCell ref="A112:A119"/>
    <mergeCell ref="J112:J119"/>
    <mergeCell ref="K112:K119"/>
    <mergeCell ref="A152:A159"/>
    <mergeCell ref="J152:J159"/>
    <mergeCell ref="K152:K159"/>
    <mergeCell ref="A160:A167"/>
    <mergeCell ref="J160:J167"/>
    <mergeCell ref="K160:K167"/>
    <mergeCell ref="L128:L130"/>
    <mergeCell ref="A136:A143"/>
    <mergeCell ref="J136:J143"/>
    <mergeCell ref="K136:K143"/>
    <mergeCell ref="A144:A151"/>
    <mergeCell ref="J144:J151"/>
    <mergeCell ref="K144:K151"/>
    <mergeCell ref="A182:K182"/>
    <mergeCell ref="A183:K183"/>
    <mergeCell ref="A184:A191"/>
    <mergeCell ref="J184:J191"/>
    <mergeCell ref="K184:K191"/>
    <mergeCell ref="A192:A197"/>
    <mergeCell ref="J192:K197"/>
    <mergeCell ref="A168:A175"/>
    <mergeCell ref="J168:J175"/>
    <mergeCell ref="K168:K175"/>
    <mergeCell ref="A176:A181"/>
    <mergeCell ref="J176:J181"/>
    <mergeCell ref="K176:K181"/>
    <mergeCell ref="K200:K207"/>
    <mergeCell ref="A249:K249"/>
    <mergeCell ref="A232:A237"/>
    <mergeCell ref="J232:K237"/>
    <mergeCell ref="A238:A243"/>
    <mergeCell ref="J238:K238"/>
    <mergeCell ref="J239:K243"/>
    <mergeCell ref="A244:K248"/>
    <mergeCell ref="A198:K198"/>
    <mergeCell ref="A199:K199"/>
    <mergeCell ref="A200:A207"/>
    <mergeCell ref="J200:J207"/>
    <mergeCell ref="K224:K231"/>
    <mergeCell ref="A208:A215"/>
    <mergeCell ref="J208:J215"/>
    <mergeCell ref="K208:K215"/>
    <mergeCell ref="A216:A223"/>
    <mergeCell ref="J216:J223"/>
    <mergeCell ref="K216:K223"/>
    <mergeCell ref="A224:A231"/>
    <mergeCell ref="J224:J231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75" fitToHeight="9" orientation="landscape" r:id="rId1"/>
  <rowBreaks count="9" manualBreakCount="9">
    <brk id="39" max="10" man="1"/>
    <brk id="63" max="10" man="1"/>
    <brk id="87" max="10" man="1"/>
    <brk id="111" max="10" man="1"/>
    <brk id="135" max="10" man="1"/>
    <brk id="159" max="10" man="1"/>
    <brk id="182" max="10" man="1"/>
    <brk id="199" max="10" man="1"/>
    <brk id="23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 3. к 2023 </vt:lpstr>
      <vt:lpstr>'Табл 3. к 2023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2023-12-05T03:55:30Z</dcterms:modified>
</cp:coreProperties>
</file>